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F250141D-AB1F-4452-960C-7610E7B1A46A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7" l="1"/>
  <c r="J41" i="7" s="1"/>
  <c r="I38" i="7"/>
  <c r="I41" i="7" s="1"/>
  <c r="J34" i="7"/>
  <c r="J35" i="7" s="1"/>
  <c r="D44" i="7" s="1"/>
  <c r="J33" i="7"/>
  <c r="J32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29" i="7" l="1"/>
  <c r="K17" i="7" s="1"/>
  <c r="D45" i="7"/>
  <c r="K24" i="7" l="1"/>
  <c r="K28" i="7"/>
  <c r="K22" i="7"/>
  <c r="K26" i="7"/>
  <c r="K23" i="7"/>
  <c r="D43" i="7"/>
  <c r="J48" i="7" s="1"/>
  <c r="I51" i="7" s="1"/>
  <c r="K25" i="7"/>
  <c r="K14" i="7"/>
  <c r="K8" i="7"/>
  <c r="K15" i="7"/>
  <c r="K9" i="7"/>
  <c r="K18" i="7"/>
  <c r="K19" i="7"/>
  <c r="K13" i="7"/>
  <c r="K27" i="7"/>
  <c r="K11" i="7"/>
  <c r="K21" i="7"/>
  <c r="K12" i="7"/>
  <c r="K20" i="7"/>
  <c r="K16" i="7"/>
  <c r="K10" i="7"/>
  <c r="D52" i="7" l="1"/>
  <c r="D53" i="7" s="1"/>
  <c r="D46" i="7"/>
</calcChain>
</file>

<file path=xl/sharedStrings.xml><?xml version="1.0" encoding="utf-8"?>
<sst xmlns="http://schemas.openxmlformats.org/spreadsheetml/2006/main" count="107" uniqueCount="57">
  <si>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</si>
  <si>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</si>
  <si>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</si>
  <si>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</si>
  <si>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</si>
  <si>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</si>
  <si>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</si>
  <si>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</si>
  <si>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</si>
  <si>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</si>
  <si>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</si>
  <si>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</si>
  <si>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</si>
  <si>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</si>
  <si>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</si>
  <si>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</si>
  <si>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</si>
  <si>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</si>
  <si>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</si>
  <si>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</si>
  <si>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</si>
  <si>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</si>
  <si>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</si>
  <si>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</si>
  <si>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</si>
  <si>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</si>
  <si>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</si>
  <si>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</si>
  <si>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</si>
  <si>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</si>
  <si>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</si>
  <si>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</si>
  <si>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</si>
  <si>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</si>
  <si>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</si>
  <si>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knorr caldo de pescado deshidratado</t>
  </si>
  <si>
    <t>L</t>
  </si>
  <si>
    <t xml:space="preserve">zanahoria </t>
  </si>
  <si>
    <t xml:space="preserve">leche entera </t>
  </si>
  <si>
    <t>kg</t>
  </si>
  <si>
    <t xml:space="preserve">tomates </t>
  </si>
  <si>
    <t xml:space="preserve">mantequilla </t>
  </si>
  <si>
    <t xml:space="preserve">aceite </t>
  </si>
  <si>
    <t>merluza</t>
  </si>
  <si>
    <t xml:space="preserve">cebolla tierna </t>
  </si>
  <si>
    <t xml:space="preserve">knorr empanador deshidratado </t>
  </si>
  <si>
    <t xml:space="preserve">knorr roux espesante claro </t>
  </si>
  <si>
    <t xml:space="preserve">carrilleras de ternera </t>
  </si>
  <si>
    <t xml:space="preserve">knorr salsa teriyaki </t>
  </si>
  <si>
    <t xml:space="preserve">roux oscuro knorr </t>
  </si>
  <si>
    <t xml:space="preserve">patata </t>
  </si>
  <si>
    <t xml:space="preserve">vino tinto </t>
  </si>
  <si>
    <t xml:space="preserve">bizcocho de vainilla carte d'or </t>
  </si>
  <si>
    <t xml:space="preserve">aceite de girasol </t>
  </si>
  <si>
    <t xml:space="preserve">nata </t>
  </si>
  <si>
    <t xml:space="preserve">tiramisu carte d'or sin gluten </t>
  </si>
  <si>
    <t>NOMBRE RECETA MENÚ 7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</si>
</sst>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50</xdr:row>
      <xdr:rowOff>88900</xdr:rowOff>
    </xdr:from>
    <xdr:to>
      <xdr:col>7</xdr:col>
      <xdr:colOff>476277</xdr:colOff>
      <xdr:row>50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563927FE-9E02-4981-8FF2-DF21CA19E528}"/>
            </a:ext>
          </a:extLst>
        </xdr:cNvPr>
        <xdr:cNvCxnSpPr/>
      </xdr:nvCxnSpPr>
      <xdr:spPr>
        <a:xfrm flipV="1">
          <a:off x="4394200" y="150558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48</xdr:row>
      <xdr:rowOff>88900</xdr:rowOff>
    </xdr:from>
    <xdr:to>
      <xdr:col>9</xdr:col>
      <xdr:colOff>381000</xdr:colOff>
      <xdr:row>49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2CDF5A0C-3736-4843-A378-8248BF6A828E}"/>
            </a:ext>
          </a:extLst>
        </xdr:cNvPr>
        <xdr:cNvCxnSpPr/>
      </xdr:nvCxnSpPr>
      <xdr:spPr>
        <a:xfrm>
          <a:off x="8661400" y="145034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523875</xdr:colOff>
      <xdr:row>54</xdr:row>
      <xdr:rowOff>136069</xdr:rowOff>
    </xdr:from>
    <xdr:to>
      <xdr:col>10</xdr:col>
      <xdr:colOff>1074964</xdr:colOff>
      <xdr:row>54</xdr:row>
      <xdr:rowOff>903510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C645EDBC-1062-4F63-A439-8D25E1E58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3821" y="14103802"/>
          <a:ext cx="1762126" cy="767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B68B-D30D-48D8-8520-7B723CDC1091}">
  <dimension ref="A1:N59"/>
  <sheetViews>
    <sheetView tabSelected="1" zoomScale="50" zoomScaleNormal="50" zoomScaleSheetLayoutView="50" workbookViewId="0">
      <selection activeCell="AD8" sqref="AD8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4" ht="44.25" customHeight="1" x14ac:dyDescent="0.45">
      <c r="A1" s="69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27.75" customHeight="1" x14ac:dyDescent="0.45">
      <c r="A3" s="71" t="s">
        <v>56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18" customHeight="1" x14ac:dyDescent="0.45">
      <c r="A4" s="63" t="s">
        <v>5</v>
      </c>
      <c r="B4" s="21">
        <v>1</v>
      </c>
      <c r="C4" s="9"/>
      <c r="D4" s="63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4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4" ht="27.75" customHeight="1" x14ac:dyDescent="0.45">
      <c r="A6" s="9"/>
      <c r="B6" s="9"/>
      <c r="C6" s="9"/>
      <c r="D6" s="9"/>
      <c r="E6" s="10"/>
      <c r="F6" s="10"/>
      <c r="G6" s="103" t="s">
        <v>7</v>
      </c>
      <c r="H6" s="72"/>
      <c r="I6" s="72"/>
      <c r="J6" s="11"/>
      <c r="K6" s="13"/>
    </row>
    <row r="7" spans="1:14" ht="49.5" customHeight="1" x14ac:dyDescent="0.45">
      <c r="A7" s="87" t="s">
        <v>8</v>
      </c>
      <c r="B7" s="72"/>
      <c r="C7" s="72"/>
      <c r="D7" s="60" t="s">
        <v>9</v>
      </c>
      <c r="E7" s="60" t="s">
        <v>11</v>
      </c>
      <c r="F7" s="43" t="s">
        <v>10</v>
      </c>
      <c r="G7" s="44" t="s">
        <v>9</v>
      </c>
      <c r="H7" s="44" t="s">
        <v>11</v>
      </c>
      <c r="I7" s="61" t="s">
        <v>12</v>
      </c>
      <c r="J7" s="47" t="s">
        <v>13</v>
      </c>
      <c r="K7" s="48" t="s">
        <v>14</v>
      </c>
    </row>
    <row r="8" spans="1:14" ht="18" customHeight="1" x14ac:dyDescent="0.45">
      <c r="A8" s="100" t="s">
        <v>42</v>
      </c>
      <c r="B8" s="100"/>
      <c r="C8" s="100"/>
      <c r="D8" s="24">
        <v>0.06</v>
      </c>
      <c r="E8" s="64" t="s">
        <v>39</v>
      </c>
      <c r="F8" s="24">
        <v>0</v>
      </c>
      <c r="G8" s="25">
        <v>1</v>
      </c>
      <c r="H8" s="25" t="s">
        <v>2</v>
      </c>
      <c r="I8" s="25">
        <v>3</v>
      </c>
      <c r="J8" s="26">
        <f t="shared" ref="J8:J28" si="0">((D8*I8)/G8)*(1+(F8/100))</f>
        <v>0.18</v>
      </c>
      <c r="K8" s="27">
        <f>(J8*100)/J29</f>
        <v>0.36446616842791563</v>
      </c>
    </row>
    <row r="9" spans="1:14" ht="18" customHeight="1" x14ac:dyDescent="0.45">
      <c r="A9" s="100" t="s">
        <v>43</v>
      </c>
      <c r="B9" s="100"/>
      <c r="C9" s="100"/>
      <c r="D9" s="24">
        <v>5.3999999999999999E-2</v>
      </c>
      <c r="E9" s="28" t="s">
        <v>2</v>
      </c>
      <c r="F9" s="24">
        <v>0</v>
      </c>
      <c r="G9" s="25">
        <v>1</v>
      </c>
      <c r="H9" s="25" t="s">
        <v>2</v>
      </c>
      <c r="I9" s="25">
        <v>15</v>
      </c>
      <c r="J9" s="26">
        <f t="shared" si="0"/>
        <v>0.80999999999999994</v>
      </c>
      <c r="K9" s="27">
        <f>(J9*100)/J29</f>
        <v>1.6400977579256202</v>
      </c>
    </row>
    <row r="10" spans="1:14" ht="18" customHeight="1" x14ac:dyDescent="0.45">
      <c r="A10" s="100" t="s">
        <v>44</v>
      </c>
      <c r="B10" s="100"/>
      <c r="C10" s="100"/>
      <c r="D10" s="24">
        <v>7.4999999999999997E-2</v>
      </c>
      <c r="E10" s="28" t="s">
        <v>2</v>
      </c>
      <c r="F10" s="24">
        <v>0</v>
      </c>
      <c r="G10" s="25">
        <v>1</v>
      </c>
      <c r="H10" s="25" t="s">
        <v>2</v>
      </c>
      <c r="I10" s="25">
        <v>1.3</v>
      </c>
      <c r="J10" s="26">
        <f t="shared" si="0"/>
        <v>9.7500000000000003E-2</v>
      </c>
      <c r="K10" s="27">
        <f>(J10*100)/J29</f>
        <v>0.19741917456512095</v>
      </c>
    </row>
    <row r="11" spans="1:14" ht="18" customHeight="1" x14ac:dyDescent="0.45">
      <c r="A11" s="100" t="s">
        <v>38</v>
      </c>
      <c r="B11" s="100"/>
      <c r="C11" s="100"/>
      <c r="D11" s="24">
        <v>0.3</v>
      </c>
      <c r="E11" s="28" t="s">
        <v>2</v>
      </c>
      <c r="F11" s="24">
        <v>0</v>
      </c>
      <c r="G11" s="25">
        <v>1</v>
      </c>
      <c r="H11" s="25" t="s">
        <v>2</v>
      </c>
      <c r="I11" s="25">
        <v>0.8</v>
      </c>
      <c r="J11" s="26">
        <f>((D11*I11)/G11)*(1+(F11/100))</f>
        <v>0.24</v>
      </c>
      <c r="K11" s="27">
        <f>(J11*100)/J29</f>
        <v>0.4859548912372208</v>
      </c>
    </row>
    <row r="12" spans="1:14" s="5" customFormat="1" ht="18" customHeight="1" x14ac:dyDescent="0.45">
      <c r="A12" s="100" t="s">
        <v>45</v>
      </c>
      <c r="B12" s="100"/>
      <c r="C12" s="100"/>
      <c r="D12" s="28">
        <v>0.06</v>
      </c>
      <c r="E12" s="28" t="s">
        <v>36</v>
      </c>
      <c r="F12" s="28">
        <v>0</v>
      </c>
      <c r="G12" s="25">
        <v>1</v>
      </c>
      <c r="H12" s="25" t="s">
        <v>2</v>
      </c>
      <c r="I12" s="25">
        <v>8.23</v>
      </c>
      <c r="J12" s="26">
        <f t="shared" si="0"/>
        <v>0.49380000000000002</v>
      </c>
      <c r="K12" s="27">
        <f>(J12*100)/J29</f>
        <v>0.9998521887205819</v>
      </c>
    </row>
    <row r="13" spans="1:14" ht="18" customHeight="1" x14ac:dyDescent="0.45">
      <c r="A13" s="104" t="s">
        <v>46</v>
      </c>
      <c r="B13" s="104"/>
      <c r="C13" s="104"/>
      <c r="D13" s="24">
        <v>0.12</v>
      </c>
      <c r="E13" s="28" t="s">
        <v>2</v>
      </c>
      <c r="F13" s="24">
        <v>0</v>
      </c>
      <c r="G13" s="25">
        <v>1</v>
      </c>
      <c r="H13" s="25" t="s">
        <v>2</v>
      </c>
      <c r="I13" s="25">
        <v>10.35</v>
      </c>
      <c r="J13" s="26">
        <f t="shared" si="0"/>
        <v>1.242</v>
      </c>
      <c r="K13" s="27">
        <f>(J13*100)/J29</f>
        <v>2.5148165621526175</v>
      </c>
    </row>
    <row r="14" spans="1:14" ht="18" customHeight="1" x14ac:dyDescent="0.45">
      <c r="A14" s="100" t="s">
        <v>35</v>
      </c>
      <c r="B14" s="100"/>
      <c r="C14" s="100"/>
      <c r="D14" s="24">
        <v>0.3</v>
      </c>
      <c r="E14" s="28" t="s">
        <v>2</v>
      </c>
      <c r="F14" s="24">
        <v>0</v>
      </c>
      <c r="G14" s="25">
        <v>1</v>
      </c>
      <c r="H14" s="25" t="s">
        <v>2</v>
      </c>
      <c r="I14" s="25">
        <v>7.59</v>
      </c>
      <c r="J14" s="26">
        <f t="shared" si="0"/>
        <v>2.2769999999999997</v>
      </c>
      <c r="K14" s="27">
        <f>(J14*100)/J29</f>
        <v>4.6104970306131312</v>
      </c>
    </row>
    <row r="15" spans="1:14" ht="18" customHeight="1" x14ac:dyDescent="0.45">
      <c r="A15" s="100" t="s">
        <v>47</v>
      </c>
      <c r="B15" s="100"/>
      <c r="C15" s="100"/>
      <c r="D15" s="24">
        <v>2.5</v>
      </c>
      <c r="E15" s="28" t="s">
        <v>2</v>
      </c>
      <c r="F15" s="24">
        <v>0</v>
      </c>
      <c r="G15" s="25">
        <v>1</v>
      </c>
      <c r="H15" s="25" t="s">
        <v>2</v>
      </c>
      <c r="I15" s="25">
        <v>10</v>
      </c>
      <c r="J15" s="26">
        <f t="shared" si="0"/>
        <v>25</v>
      </c>
      <c r="K15" s="27">
        <f>(J15*100)/J29</f>
        <v>50.620301170543833</v>
      </c>
    </row>
    <row r="16" spans="1:14" ht="18" customHeight="1" x14ac:dyDescent="0.45">
      <c r="A16" s="100" t="s">
        <v>44</v>
      </c>
      <c r="B16" s="100"/>
      <c r="C16" s="100"/>
      <c r="D16" s="24">
        <v>0.36</v>
      </c>
      <c r="E16" s="28" t="s">
        <v>2</v>
      </c>
      <c r="F16" s="24">
        <v>0</v>
      </c>
      <c r="G16" s="25">
        <v>1</v>
      </c>
      <c r="H16" s="25" t="s">
        <v>2</v>
      </c>
      <c r="I16" s="25">
        <v>3</v>
      </c>
      <c r="J16" s="26">
        <f t="shared" si="0"/>
        <v>1.08</v>
      </c>
      <c r="K16" s="27">
        <f>(J16*100)/J29</f>
        <v>2.1867970105674934</v>
      </c>
      <c r="N16" s="23"/>
    </row>
    <row r="17" spans="1:11" ht="18" customHeight="1" x14ac:dyDescent="0.45">
      <c r="A17" s="100" t="s">
        <v>37</v>
      </c>
      <c r="B17" s="100"/>
      <c r="C17" s="100"/>
      <c r="D17" s="24">
        <v>0.36</v>
      </c>
      <c r="E17" s="28" t="s">
        <v>2</v>
      </c>
      <c r="F17" s="24">
        <v>0</v>
      </c>
      <c r="G17" s="25">
        <v>1</v>
      </c>
      <c r="H17" s="25" t="s">
        <v>2</v>
      </c>
      <c r="I17" s="25">
        <v>2.2999999999999998</v>
      </c>
      <c r="J17" s="26">
        <f t="shared" si="0"/>
        <v>0.82799999999999996</v>
      </c>
      <c r="K17" s="27">
        <f>(J17*100)/J29</f>
        <v>1.6765443747684117</v>
      </c>
    </row>
    <row r="18" spans="1:11" ht="18" customHeight="1" x14ac:dyDescent="0.45">
      <c r="A18" s="100" t="s">
        <v>40</v>
      </c>
      <c r="B18" s="100"/>
      <c r="C18" s="100"/>
      <c r="D18" s="24">
        <v>0.12</v>
      </c>
      <c r="E18" s="28" t="s">
        <v>2</v>
      </c>
      <c r="F18" s="24">
        <v>0</v>
      </c>
      <c r="G18" s="25">
        <v>1</v>
      </c>
      <c r="H18" s="25" t="s">
        <v>2</v>
      </c>
      <c r="I18" s="25">
        <v>2.25</v>
      </c>
      <c r="J18" s="26">
        <f t="shared" si="0"/>
        <v>0.27</v>
      </c>
      <c r="K18" s="27">
        <f>(J18*100)/J29</f>
        <v>0.54669925264187336</v>
      </c>
    </row>
    <row r="19" spans="1:11" ht="18" customHeight="1" x14ac:dyDescent="0.45">
      <c r="A19" s="100" t="s">
        <v>51</v>
      </c>
      <c r="B19" s="100"/>
      <c r="C19" s="100"/>
      <c r="D19" s="24">
        <v>2.4</v>
      </c>
      <c r="E19" s="28" t="s">
        <v>2</v>
      </c>
      <c r="F19" s="24">
        <v>0</v>
      </c>
      <c r="G19" s="25">
        <v>1</v>
      </c>
      <c r="H19" s="25" t="s">
        <v>2</v>
      </c>
      <c r="I19" s="25">
        <v>1.45</v>
      </c>
      <c r="J19" s="26">
        <f t="shared" si="0"/>
        <v>3.48</v>
      </c>
      <c r="K19" s="27">
        <f>(J19*100)/J29</f>
        <v>7.0463459229397021</v>
      </c>
    </row>
    <row r="20" spans="1:11" ht="18" customHeight="1" x14ac:dyDescent="0.45">
      <c r="A20" s="100" t="s">
        <v>48</v>
      </c>
      <c r="B20" s="100"/>
      <c r="C20" s="100"/>
      <c r="D20" s="24">
        <v>0.3</v>
      </c>
      <c r="E20" s="64" t="s">
        <v>39</v>
      </c>
      <c r="F20" s="24">
        <v>0</v>
      </c>
      <c r="G20" s="25">
        <v>1</v>
      </c>
      <c r="H20" s="25" t="s">
        <v>2</v>
      </c>
      <c r="I20" s="25">
        <v>13.26</v>
      </c>
      <c r="J20" s="26">
        <f t="shared" si="0"/>
        <v>3.9779999999999998</v>
      </c>
      <c r="K20" s="27">
        <f>(J20*100)/J29</f>
        <v>8.0547023222569347</v>
      </c>
    </row>
    <row r="21" spans="1:11" ht="18" customHeight="1" x14ac:dyDescent="0.45">
      <c r="A21" s="100" t="s">
        <v>49</v>
      </c>
      <c r="B21" s="100"/>
      <c r="C21" s="100"/>
      <c r="D21" s="24">
        <v>0.06</v>
      </c>
      <c r="E21" s="28" t="s">
        <v>2</v>
      </c>
      <c r="F21" s="24">
        <v>0</v>
      </c>
      <c r="G21" s="25">
        <v>1</v>
      </c>
      <c r="H21" s="25" t="s">
        <v>2</v>
      </c>
      <c r="I21" s="25">
        <v>10.35</v>
      </c>
      <c r="J21" s="29">
        <f t="shared" si="0"/>
        <v>0.621</v>
      </c>
      <c r="K21" s="27">
        <f>(J21*100)/J29</f>
        <v>1.2574082810763088</v>
      </c>
    </row>
    <row r="22" spans="1:11" ht="18" customHeight="1" x14ac:dyDescent="0.45">
      <c r="A22" s="100" t="s">
        <v>50</v>
      </c>
      <c r="B22" s="100"/>
      <c r="C22" s="100"/>
      <c r="D22" s="24">
        <v>0.96</v>
      </c>
      <c r="E22" s="28" t="s">
        <v>2</v>
      </c>
      <c r="F22" s="24">
        <v>0</v>
      </c>
      <c r="G22" s="25">
        <v>1</v>
      </c>
      <c r="H22" s="25" t="s">
        <v>2</v>
      </c>
      <c r="I22" s="25">
        <v>4</v>
      </c>
      <c r="J22" s="29">
        <f t="shared" si="0"/>
        <v>3.84</v>
      </c>
      <c r="K22" s="27">
        <f>(J22*100)/J29</f>
        <v>7.7752782597955328</v>
      </c>
    </row>
    <row r="23" spans="1:11" ht="18" customHeight="1" x14ac:dyDescent="0.45">
      <c r="A23" s="100" t="s">
        <v>41</v>
      </c>
      <c r="B23" s="100"/>
      <c r="C23" s="100"/>
      <c r="D23" s="24">
        <v>0.15</v>
      </c>
      <c r="E23" s="28" t="s">
        <v>2</v>
      </c>
      <c r="F23" s="24">
        <v>0</v>
      </c>
      <c r="G23" s="25">
        <v>1</v>
      </c>
      <c r="H23" s="25" t="s">
        <v>2</v>
      </c>
      <c r="I23" s="25">
        <v>7</v>
      </c>
      <c r="J23" s="29">
        <f t="shared" si="0"/>
        <v>1.05</v>
      </c>
      <c r="K23" s="27">
        <f>(J23*100)/J29</f>
        <v>2.1260526491628409</v>
      </c>
    </row>
    <row r="24" spans="1:11" ht="18" customHeight="1" x14ac:dyDescent="0.45">
      <c r="A24" s="100" t="s">
        <v>52</v>
      </c>
      <c r="B24" s="100"/>
      <c r="C24" s="100"/>
      <c r="D24" s="24">
        <v>0.3</v>
      </c>
      <c r="E24" s="28" t="s">
        <v>2</v>
      </c>
      <c r="F24" s="24">
        <v>0</v>
      </c>
      <c r="G24" s="25">
        <v>1</v>
      </c>
      <c r="H24" s="25" t="s">
        <v>2</v>
      </c>
      <c r="I24" s="25">
        <v>6.5</v>
      </c>
      <c r="J24" s="29">
        <f t="shared" si="0"/>
        <v>1.95</v>
      </c>
      <c r="K24" s="27">
        <f>(J24*100)/J29</f>
        <v>3.9483834913024189</v>
      </c>
    </row>
    <row r="25" spans="1:11" ht="18" customHeight="1" x14ac:dyDescent="0.45">
      <c r="A25" s="100" t="s">
        <v>53</v>
      </c>
      <c r="B25" s="100"/>
      <c r="C25" s="100"/>
      <c r="D25" s="24">
        <v>0.09</v>
      </c>
      <c r="E25" s="28" t="s">
        <v>2</v>
      </c>
      <c r="F25" s="24">
        <v>0</v>
      </c>
      <c r="G25" s="25">
        <v>1</v>
      </c>
      <c r="H25" s="25" t="s">
        <v>2</v>
      </c>
      <c r="I25" s="25">
        <v>1</v>
      </c>
      <c r="J25" s="29">
        <f t="shared" si="0"/>
        <v>0.09</v>
      </c>
      <c r="K25" s="27">
        <f>(J25*100)/J29</f>
        <v>0.18223308421395781</v>
      </c>
    </row>
    <row r="26" spans="1:11" ht="18" customHeight="1" x14ac:dyDescent="0.45">
      <c r="A26" s="100" t="s">
        <v>38</v>
      </c>
      <c r="B26" s="100"/>
      <c r="C26" s="100"/>
      <c r="D26" s="24">
        <v>7.4999999999999997E-2</v>
      </c>
      <c r="E26" s="28" t="s">
        <v>2</v>
      </c>
      <c r="F26" s="24">
        <v>0</v>
      </c>
      <c r="G26" s="25">
        <v>1</v>
      </c>
      <c r="H26" s="25" t="s">
        <v>2</v>
      </c>
      <c r="I26" s="25">
        <v>0.8</v>
      </c>
      <c r="J26" s="29">
        <f t="shared" si="0"/>
        <v>0.06</v>
      </c>
      <c r="K26" s="27">
        <f>(J26*100)/J29</f>
        <v>0.1214887228093052</v>
      </c>
    </row>
    <row r="27" spans="1:11" ht="18" customHeight="1" x14ac:dyDescent="0.45">
      <c r="A27" s="100" t="s">
        <v>54</v>
      </c>
      <c r="B27" s="100"/>
      <c r="C27" s="100"/>
      <c r="D27" s="24">
        <v>0.22500000000000001</v>
      </c>
      <c r="E27" s="28" t="s">
        <v>2</v>
      </c>
      <c r="F27" s="24">
        <v>0</v>
      </c>
      <c r="G27" s="25">
        <v>1</v>
      </c>
      <c r="H27" s="25" t="s">
        <v>2</v>
      </c>
      <c r="I27" s="25">
        <v>4</v>
      </c>
      <c r="J27" s="29">
        <f t="shared" si="0"/>
        <v>0.9</v>
      </c>
      <c r="K27" s="27">
        <f>(J27*100)/J29</f>
        <v>1.8223308421395781</v>
      </c>
    </row>
    <row r="28" spans="1:11" ht="18" customHeight="1" x14ac:dyDescent="0.45">
      <c r="A28" s="100" t="s">
        <v>55</v>
      </c>
      <c r="B28" s="100"/>
      <c r="C28" s="100"/>
      <c r="D28" s="24">
        <v>7.4999999999999997E-2</v>
      </c>
      <c r="E28" s="28" t="s">
        <v>2</v>
      </c>
      <c r="F28" s="24">
        <v>0</v>
      </c>
      <c r="G28" s="25">
        <v>1</v>
      </c>
      <c r="H28" s="25" t="s">
        <v>2</v>
      </c>
      <c r="I28" s="25">
        <v>12</v>
      </c>
      <c r="J28" s="29">
        <f t="shared" si="0"/>
        <v>0.89999999999999991</v>
      </c>
      <c r="K28" s="27">
        <f>(J28*100)/J29</f>
        <v>1.8223308421395776</v>
      </c>
    </row>
    <row r="29" spans="1:11" ht="20.149999999999999" customHeight="1" x14ac:dyDescent="0.45">
      <c r="A29" s="79" t="s">
        <v>15</v>
      </c>
      <c r="B29" s="80"/>
      <c r="C29" s="80"/>
      <c r="D29" s="81"/>
      <c r="E29" s="81"/>
      <c r="F29" s="81"/>
      <c r="G29" s="81"/>
      <c r="H29" s="81"/>
      <c r="I29" s="81"/>
      <c r="J29" s="51">
        <f>SUM(J8:J28)</f>
        <v>49.38730000000001</v>
      </c>
      <c r="K29" s="13"/>
    </row>
    <row r="30" spans="1:11" ht="18" customHeight="1" x14ac:dyDescent="0.45">
      <c r="A30" s="9"/>
      <c r="B30" s="9"/>
      <c r="C30" s="9"/>
      <c r="D30" s="9"/>
      <c r="E30" s="9"/>
      <c r="F30" s="9"/>
      <c r="G30" s="10"/>
      <c r="H30" s="10"/>
      <c r="I30" s="10"/>
      <c r="J30" s="11"/>
      <c r="K30" s="13"/>
    </row>
    <row r="31" spans="1:11" s="6" customFormat="1" ht="33.75" customHeight="1" x14ac:dyDescent="0.45">
      <c r="A31" s="82" t="s">
        <v>16</v>
      </c>
      <c r="B31" s="83"/>
      <c r="C31" s="83"/>
      <c r="D31" s="60" t="s">
        <v>9</v>
      </c>
      <c r="E31" s="60" t="s">
        <v>11</v>
      </c>
      <c r="F31" s="43" t="s">
        <v>10</v>
      </c>
      <c r="G31" s="44" t="s">
        <v>9</v>
      </c>
      <c r="H31" s="44" t="s">
        <v>11</v>
      </c>
      <c r="I31" s="44" t="s">
        <v>12</v>
      </c>
      <c r="J31" s="45" t="s">
        <v>17</v>
      </c>
      <c r="K31" s="14"/>
    </row>
    <row r="32" spans="1:11" s="7" customFormat="1" ht="18" customHeight="1" x14ac:dyDescent="0.45">
      <c r="A32" s="68" t="s">
        <v>0</v>
      </c>
      <c r="B32" s="68"/>
      <c r="C32" s="68"/>
      <c r="D32" s="36">
        <v>2</v>
      </c>
      <c r="E32" s="36"/>
      <c r="F32" s="36">
        <v>0</v>
      </c>
      <c r="G32" s="25">
        <v>1</v>
      </c>
      <c r="H32" s="25"/>
      <c r="I32" s="25">
        <v>0.3</v>
      </c>
      <c r="J32" s="37">
        <f>((D32*I32)/G32)*(1+(F32/100))</f>
        <v>0.6</v>
      </c>
      <c r="K32" s="15"/>
    </row>
    <row r="33" spans="1:11" s="7" customFormat="1" ht="18" customHeight="1" x14ac:dyDescent="0.45">
      <c r="A33" s="68"/>
      <c r="B33" s="68"/>
      <c r="C33" s="68"/>
      <c r="D33" s="36">
        <v>0</v>
      </c>
      <c r="E33" s="36"/>
      <c r="F33" s="36">
        <v>0</v>
      </c>
      <c r="G33" s="25">
        <v>1</v>
      </c>
      <c r="H33" s="25"/>
      <c r="I33" s="25">
        <v>0</v>
      </c>
      <c r="J33" s="37">
        <f>((D33*I33)/G33)*(1+(F33/100))</f>
        <v>0</v>
      </c>
      <c r="K33" s="15"/>
    </row>
    <row r="34" spans="1:11" s="7" customFormat="1" ht="18" customHeight="1" x14ac:dyDescent="0.45">
      <c r="A34" s="99"/>
      <c r="B34" s="99"/>
      <c r="C34" s="99"/>
      <c r="D34" s="52">
        <v>0</v>
      </c>
      <c r="E34" s="52"/>
      <c r="F34" s="52">
        <v>0</v>
      </c>
      <c r="G34" s="49">
        <v>1</v>
      </c>
      <c r="H34" s="49"/>
      <c r="I34" s="49">
        <v>0</v>
      </c>
      <c r="J34" s="53">
        <f>((D34*I34)/G34)*(1+(F34/100))</f>
        <v>0</v>
      </c>
      <c r="K34" s="15"/>
    </row>
    <row r="35" spans="1:11" ht="18" customHeight="1" x14ac:dyDescent="0.45">
      <c r="A35" s="82" t="s">
        <v>18</v>
      </c>
      <c r="B35" s="83"/>
      <c r="C35" s="83"/>
      <c r="D35" s="84"/>
      <c r="E35" s="84"/>
      <c r="F35" s="84"/>
      <c r="G35" s="84"/>
      <c r="H35" s="84"/>
      <c r="I35" s="84"/>
      <c r="J35" s="54">
        <f>SUM(J32:J34)</f>
        <v>0.6</v>
      </c>
      <c r="K35" s="13"/>
    </row>
    <row r="36" spans="1:11" s="8" customFormat="1" ht="18" customHeight="1" x14ac:dyDescent="0.45">
      <c r="A36" s="16"/>
      <c r="B36" s="16"/>
      <c r="C36" s="16"/>
      <c r="D36" s="17"/>
      <c r="E36" s="17"/>
      <c r="F36" s="17"/>
      <c r="G36" s="17"/>
      <c r="H36" s="17"/>
      <c r="I36" s="17"/>
      <c r="J36" s="18"/>
      <c r="K36" s="19"/>
    </row>
    <row r="37" spans="1:11" s="2" customFormat="1" ht="23.25" customHeight="1" x14ac:dyDescent="0.45">
      <c r="A37" s="61" t="s">
        <v>19</v>
      </c>
      <c r="B37" s="42"/>
      <c r="C37" s="62"/>
      <c r="D37" s="73" t="s">
        <v>20</v>
      </c>
      <c r="E37" s="74"/>
      <c r="F37" s="75" t="s">
        <v>21</v>
      </c>
      <c r="G37" s="76"/>
      <c r="H37" s="58" t="s">
        <v>22</v>
      </c>
      <c r="I37" s="58" t="s">
        <v>23</v>
      </c>
      <c r="J37" s="59" t="s">
        <v>24</v>
      </c>
      <c r="K37" s="20"/>
    </row>
    <row r="38" spans="1:11" s="7" customFormat="1" ht="18" customHeight="1" x14ac:dyDescent="0.45">
      <c r="A38" s="68" t="s">
        <v>1</v>
      </c>
      <c r="B38" s="68"/>
      <c r="C38" s="68"/>
      <c r="D38" s="68"/>
      <c r="E38" s="68"/>
      <c r="F38" s="101">
        <v>0.2</v>
      </c>
      <c r="G38" s="102"/>
      <c r="H38" s="55">
        <v>4</v>
      </c>
      <c r="I38" s="56">
        <f>F38*H38</f>
        <v>0.8</v>
      </c>
      <c r="J38" s="57">
        <f>H38*D38</f>
        <v>0</v>
      </c>
      <c r="K38" s="15"/>
    </row>
    <row r="39" spans="1:11" s="7" customFormat="1" ht="18" customHeight="1" x14ac:dyDescent="0.45">
      <c r="A39" s="67"/>
      <c r="B39" s="67"/>
      <c r="C39" s="68"/>
      <c r="D39" s="68"/>
      <c r="E39" s="68"/>
      <c r="F39" s="68"/>
      <c r="G39" s="68"/>
      <c r="H39" s="36"/>
      <c r="I39" s="36"/>
      <c r="J39" s="29"/>
      <c r="K39" s="15"/>
    </row>
    <row r="40" spans="1:11" s="7" customFormat="1" ht="18" customHeight="1" x14ac:dyDescent="0.45">
      <c r="A40" s="67"/>
      <c r="B40" s="67"/>
      <c r="C40" s="68"/>
      <c r="D40" s="68"/>
      <c r="E40" s="68"/>
      <c r="F40" s="68"/>
      <c r="G40" s="68"/>
      <c r="H40" s="36"/>
      <c r="I40" s="52"/>
      <c r="J40" s="50"/>
      <c r="K40" s="15"/>
    </row>
    <row r="41" spans="1:11" ht="18" customHeight="1" x14ac:dyDescent="0.45">
      <c r="A41" s="79" t="s">
        <v>26</v>
      </c>
      <c r="B41" s="80"/>
      <c r="C41" s="72"/>
      <c r="D41" s="72"/>
      <c r="E41" s="72"/>
      <c r="F41" s="38"/>
      <c r="G41" s="39"/>
      <c r="H41" s="39"/>
      <c r="I41" s="51">
        <f>SUM(I38:I40)</f>
        <v>0.8</v>
      </c>
      <c r="J41" s="51">
        <f>SUM(J38:J40)</f>
        <v>0</v>
      </c>
      <c r="K41" s="13"/>
    </row>
    <row r="42" spans="1:11" ht="18" customHeight="1" x14ac:dyDescent="0.45">
      <c r="A42" s="9"/>
      <c r="B42" s="9"/>
      <c r="C42" s="9"/>
      <c r="D42" s="9"/>
      <c r="E42" s="9"/>
      <c r="F42" s="9"/>
      <c r="G42" s="10"/>
      <c r="H42" s="10"/>
      <c r="I42" s="10"/>
      <c r="J42" s="11"/>
      <c r="K42" s="13"/>
    </row>
    <row r="43" spans="1:11" ht="18" customHeight="1" x14ac:dyDescent="0.45">
      <c r="A43" s="77" t="s">
        <v>32</v>
      </c>
      <c r="B43" s="78"/>
      <c r="C43" s="78"/>
      <c r="D43" s="65">
        <f>(J29/B4)/6</f>
        <v>8.2312166666666684</v>
      </c>
      <c r="E43" s="66"/>
      <c r="F43" s="9"/>
      <c r="G43" s="10"/>
      <c r="H43" s="10"/>
      <c r="I43" s="10"/>
      <c r="J43" s="11"/>
      <c r="K43" s="13"/>
    </row>
    <row r="44" spans="1:11" ht="18" customHeight="1" x14ac:dyDescent="0.45">
      <c r="A44" s="77" t="s">
        <v>17</v>
      </c>
      <c r="B44" s="78"/>
      <c r="C44" s="78"/>
      <c r="D44" s="65">
        <f>J35</f>
        <v>0.6</v>
      </c>
      <c r="E44" s="66"/>
      <c r="F44" s="9"/>
      <c r="G44" s="10"/>
      <c r="H44" s="10"/>
      <c r="I44" s="10"/>
      <c r="J44" s="11"/>
      <c r="K44" s="13"/>
    </row>
    <row r="45" spans="1:11" ht="18" customHeight="1" x14ac:dyDescent="0.45">
      <c r="A45" s="77" t="s">
        <v>33</v>
      </c>
      <c r="B45" s="78"/>
      <c r="C45" s="78"/>
      <c r="D45" s="65">
        <f>J41+I41</f>
        <v>0.8</v>
      </c>
      <c r="E45" s="66"/>
      <c r="F45" s="9"/>
      <c r="G45" s="10"/>
      <c r="H45" s="10"/>
      <c r="I45" s="10"/>
      <c r="J45" s="11"/>
      <c r="K45" s="13"/>
    </row>
    <row r="46" spans="1:11" ht="18" customHeight="1" x14ac:dyDescent="0.45">
      <c r="A46" s="77" t="s">
        <v>34</v>
      </c>
      <c r="B46" s="78"/>
      <c r="C46" s="78"/>
      <c r="D46" s="85">
        <f>SUM(D43:E45)</f>
        <v>9.6312166666666688</v>
      </c>
      <c r="E46" s="86"/>
      <c r="F46" s="9"/>
      <c r="G46" s="10"/>
      <c r="H46" s="10"/>
      <c r="I46" s="10"/>
      <c r="J46" s="11"/>
      <c r="K46" s="13"/>
    </row>
    <row r="47" spans="1:11" ht="18" customHeight="1" x14ac:dyDescent="0.45">
      <c r="A47" s="9"/>
      <c r="B47" s="9"/>
      <c r="C47" s="9"/>
      <c r="D47" s="9"/>
      <c r="E47" s="9"/>
      <c r="F47" s="9"/>
      <c r="G47" s="10"/>
      <c r="H47" s="10"/>
      <c r="I47" s="10"/>
      <c r="J47" s="11"/>
      <c r="K47" s="13"/>
    </row>
    <row r="48" spans="1:11" ht="18" customHeight="1" x14ac:dyDescent="0.45">
      <c r="A48" s="87" t="s">
        <v>25</v>
      </c>
      <c r="B48" s="72"/>
      <c r="C48" s="72"/>
      <c r="D48" s="72"/>
      <c r="E48" s="72"/>
      <c r="F48" s="72"/>
      <c r="G48" s="72"/>
      <c r="H48" s="72"/>
      <c r="I48" s="72"/>
      <c r="J48" s="32">
        <f>(D43*100)/30</f>
        <v>27.437388888888897</v>
      </c>
      <c r="K48" s="13"/>
    </row>
    <row r="49" spans="1:11" ht="18" customHeight="1" x14ac:dyDescent="0.45">
      <c r="A49" s="9"/>
      <c r="B49" s="9"/>
      <c r="C49" s="9"/>
      <c r="D49" s="35"/>
      <c r="E49" s="9"/>
      <c r="F49" s="9"/>
      <c r="G49" s="10"/>
      <c r="H49" s="10"/>
      <c r="I49" s="10"/>
      <c r="J49" s="11"/>
      <c r="K49" s="13"/>
    </row>
    <row r="50" spans="1:11" ht="25.5" customHeight="1" x14ac:dyDescent="0.45">
      <c r="A50" s="90" t="s">
        <v>28</v>
      </c>
      <c r="B50" s="90"/>
      <c r="C50" s="91"/>
      <c r="D50" s="88">
        <v>30</v>
      </c>
      <c r="E50" s="96"/>
      <c r="F50" s="34"/>
      <c r="G50" s="10"/>
      <c r="H50" s="10"/>
      <c r="I50" s="10"/>
      <c r="J50" s="11"/>
      <c r="K50" s="13"/>
    </row>
    <row r="51" spans="1:11" ht="25.5" customHeight="1" x14ac:dyDescent="0.45">
      <c r="A51" s="90" t="s">
        <v>29</v>
      </c>
      <c r="B51" s="90"/>
      <c r="C51" s="91"/>
      <c r="D51" s="97">
        <v>27</v>
      </c>
      <c r="E51" s="98"/>
      <c r="F51" s="9"/>
      <c r="G51" s="10"/>
      <c r="H51" s="10"/>
      <c r="I51" s="92">
        <f>D51-J48</f>
        <v>-0.43738888888889704</v>
      </c>
      <c r="J51" s="93"/>
      <c r="K51" s="13"/>
    </row>
    <row r="52" spans="1:11" ht="25.5" customHeight="1" x14ac:dyDescent="0.45">
      <c r="A52" s="90" t="s">
        <v>30</v>
      </c>
      <c r="B52" s="90"/>
      <c r="C52" s="91"/>
      <c r="D52" s="97">
        <f>(D43*100)/D51</f>
        <v>30.485987654320997</v>
      </c>
      <c r="E52" s="98"/>
      <c r="F52" s="9"/>
      <c r="G52" s="10"/>
      <c r="H52" s="10"/>
      <c r="I52" s="94" t="s">
        <v>27</v>
      </c>
      <c r="J52" s="95"/>
      <c r="K52" s="13"/>
    </row>
    <row r="53" spans="1:11" ht="25.5" customHeight="1" x14ac:dyDescent="0.45">
      <c r="A53" s="90" t="s">
        <v>31</v>
      </c>
      <c r="B53" s="90"/>
      <c r="C53" s="91"/>
      <c r="D53" s="88">
        <f>100-D52</f>
        <v>69.514012345679006</v>
      </c>
      <c r="E53" s="89"/>
      <c r="F53" s="34"/>
      <c r="G53" s="10"/>
      <c r="H53" s="10"/>
      <c r="I53" s="10"/>
      <c r="J53" s="11"/>
      <c r="K53" s="13"/>
    </row>
    <row r="54" spans="1:11" ht="18" customHeight="1" x14ac:dyDescent="0.45">
      <c r="A54" s="9"/>
      <c r="B54" s="9"/>
      <c r="C54" s="9"/>
      <c r="D54" s="33"/>
      <c r="E54" s="33"/>
      <c r="F54" s="9"/>
      <c r="G54" s="10"/>
      <c r="H54" s="10"/>
      <c r="I54" s="10"/>
      <c r="J54" s="11"/>
      <c r="K54" s="13"/>
    </row>
    <row r="55" spans="1:11" ht="78" customHeight="1" x14ac:dyDescent="0.45">
      <c r="A55" s="38"/>
      <c r="B55" s="38"/>
      <c r="C55" s="38"/>
      <c r="D55" s="38"/>
      <c r="E55" s="38"/>
      <c r="F55" s="38"/>
      <c r="G55" s="39"/>
      <c r="H55" s="39"/>
      <c r="I55" s="39"/>
      <c r="J55" s="40"/>
      <c r="K55" s="41"/>
    </row>
    <row r="56" spans="1:11" ht="18" customHeight="1" x14ac:dyDescent="0.45">
      <c r="E56" s="2"/>
      <c r="F56" s="2"/>
      <c r="H56" s="1"/>
      <c r="I56" s="1"/>
    </row>
    <row r="57" spans="1:11" ht="18" customHeight="1" x14ac:dyDescent="0.45">
      <c r="E57" s="2"/>
      <c r="F57" s="2"/>
      <c r="H57" s="1"/>
      <c r="I57" s="1"/>
    </row>
    <row r="58" spans="1:11" ht="18" customHeight="1" x14ac:dyDescent="0.45">
      <c r="E58" s="2"/>
      <c r="F58" s="2"/>
      <c r="H58" s="1"/>
      <c r="I58" s="1"/>
    </row>
    <row r="59" spans="1:11" ht="18" customHeight="1" x14ac:dyDescent="0.45">
      <c r="E59" s="2"/>
      <c r="F59" s="2"/>
      <c r="H59" s="1"/>
      <c r="I59" s="1"/>
    </row>
  </sheetData>
  <mergeCells count="63">
    <mergeCell ref="A52:C52"/>
    <mergeCell ref="D52:E52"/>
    <mergeCell ref="I52:J52"/>
    <mergeCell ref="A53:C53"/>
    <mergeCell ref="D53:E53"/>
    <mergeCell ref="A48:I48"/>
    <mergeCell ref="A50:C50"/>
    <mergeCell ref="D50:E50"/>
    <mergeCell ref="A51:C51"/>
    <mergeCell ref="D51:E51"/>
    <mergeCell ref="I51:J51"/>
    <mergeCell ref="A44:C44"/>
    <mergeCell ref="D44:E44"/>
    <mergeCell ref="A45:C45"/>
    <mergeCell ref="D45:E45"/>
    <mergeCell ref="A46:C46"/>
    <mergeCell ref="D46:E46"/>
    <mergeCell ref="A43:C43"/>
    <mergeCell ref="D43:E43"/>
    <mergeCell ref="A38:C38"/>
    <mergeCell ref="D38:E38"/>
    <mergeCell ref="F38:G38"/>
    <mergeCell ref="A39:C39"/>
    <mergeCell ref="D39:E39"/>
    <mergeCell ref="F39:G39"/>
    <mergeCell ref="A40:C40"/>
    <mergeCell ref="D40:E40"/>
    <mergeCell ref="F40:G40"/>
    <mergeCell ref="A41:C41"/>
    <mergeCell ref="D41:E41"/>
    <mergeCell ref="F37:G37"/>
    <mergeCell ref="A29:I29"/>
    <mergeCell ref="A31:C31"/>
    <mergeCell ref="A32:C32"/>
    <mergeCell ref="A33:C33"/>
    <mergeCell ref="A34:C34"/>
    <mergeCell ref="A35:I35"/>
    <mergeCell ref="A25:C25"/>
    <mergeCell ref="A26:C26"/>
    <mergeCell ref="A27:C27"/>
    <mergeCell ref="A28:C28"/>
    <mergeCell ref="D37:E37"/>
    <mergeCell ref="A20:C20"/>
    <mergeCell ref="A21:C21"/>
    <mergeCell ref="A22:C22"/>
    <mergeCell ref="A23:C23"/>
    <mergeCell ref="A24:C24"/>
    <mergeCell ref="A19:C1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9:C9"/>
    <mergeCell ref="A1:K1"/>
    <mergeCell ref="A3:K3"/>
    <mergeCell ref="G6:I6"/>
    <mergeCell ref="A7:C7"/>
    <mergeCell ref="A8:C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