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f651df0033b3ef4/Escritorio/"/>
    </mc:Choice>
  </mc:AlternateContent>
  <xr:revisionPtr revIDLastSave="0" documentId="8_{2FFA7695-A99D-4B6B-A398-7693A45349B8}" xr6:coauthVersionLast="45" xr6:coauthVersionMax="45" xr10:uidLastSave="{00000000-0000-0000-0000-000000000000}"/>
  <bookViews>
    <workbookView xWindow="-103" yWindow="-103" windowWidth="33120" windowHeight="18120" tabRatio="597" xr2:uid="{00000000-000D-0000-FFFF-FFFF00000000}"/>
  </bookViews>
  <sheets>
    <sheet name="MENÚ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1" i="3" l="1"/>
  <c r="K30" i="3"/>
  <c r="K29" i="3"/>
  <c r="K28" i="3"/>
  <c r="K26" i="3"/>
  <c r="K25" i="3"/>
  <c r="K23" i="3"/>
  <c r="K24" i="3"/>
  <c r="D49" i="3"/>
  <c r="J29" i="3" l="1"/>
  <c r="J25" i="3"/>
  <c r="J24" i="3"/>
  <c r="J23" i="3"/>
  <c r="J27" i="3"/>
  <c r="J26" i="3"/>
  <c r="J44" i="3"/>
  <c r="J47" i="3" s="1"/>
  <c r="I44" i="3"/>
  <c r="I47" i="3" s="1"/>
  <c r="J40" i="3"/>
  <c r="J39" i="3"/>
  <c r="J38" i="3"/>
  <c r="J34" i="3"/>
  <c r="J33" i="3"/>
  <c r="J32" i="3"/>
  <c r="J31" i="3"/>
  <c r="J30" i="3"/>
  <c r="J28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41" i="3" l="1"/>
  <c r="D50" i="3" s="1"/>
  <c r="J35" i="3"/>
  <c r="D51" i="3"/>
  <c r="K32" i="3" l="1"/>
  <c r="K20" i="3"/>
  <c r="K34" i="3"/>
  <c r="K13" i="3"/>
  <c r="K19" i="3"/>
  <c r="K18" i="3"/>
  <c r="K9" i="3"/>
  <c r="K27" i="3"/>
  <c r="K8" i="3"/>
  <c r="K12" i="3"/>
  <c r="K14" i="3"/>
  <c r="K15" i="3"/>
  <c r="K17" i="3"/>
  <c r="K11" i="3"/>
  <c r="K33" i="3"/>
  <c r="K16" i="3"/>
  <c r="J54" i="3"/>
  <c r="I57" i="3" s="1"/>
  <c r="K21" i="3"/>
  <c r="K22" i="3"/>
  <c r="K10" i="3"/>
  <c r="D58" i="3" l="1"/>
  <c r="D59" i="3" s="1"/>
  <c r="D52" i="3"/>
</calcChain>
</file>

<file path=xl/sharedStrings.xml><?xml version="1.0" encoding="utf-8"?>
<sst xmlns="http://schemas.openxmlformats.org/spreadsheetml/2006/main" count="125" uniqueCount="61">
  <si>
    <t>( Barqueta Delivery)</t>
  </si>
  <si>
    <t>cocina</t>
  </si>
  <si>
    <r>
      <rPr>
        <sz val="12"/>
        <color indexed="8"/>
        <rFont val="Arial"/>
        <family val="2"/>
      </rPr>
      <t>kg</t>
    </r>
  </si>
  <si>
    <t>PLANTILLA ESCANDALLO</t>
  </si>
  <si>
    <t>FECHA:</t>
  </si>
  <si>
    <t>CANTIDAD:</t>
  </si>
  <si>
    <t>PAX:</t>
  </si>
  <si>
    <t>PRECIO DE COMPRA</t>
  </si>
  <si>
    <t>PRODUCTO/ELABORACIÓN</t>
  </si>
  <si>
    <t>CANT.</t>
  </si>
  <si>
    <t>% DE MERMA</t>
  </si>
  <si>
    <t>UNID.</t>
  </si>
  <si>
    <t>COSTE €</t>
  </si>
  <si>
    <t>COSTE MAT. PRIMA</t>
  </si>
  <si>
    <t>% COSTE TOTAL MAT. PRIMA</t>
  </si>
  <si>
    <t>TOTAL MATERIA PRIMA</t>
  </si>
  <si>
    <t>OTROS</t>
  </si>
  <si>
    <t>COSTE OTROS</t>
  </si>
  <si>
    <t>TOTAL OTROS</t>
  </si>
  <si>
    <t>PERSONAL</t>
  </si>
  <si>
    <t>Nº PERSONAS</t>
  </si>
  <si>
    <t>TIEMPO EN HORAS</t>
  </si>
  <si>
    <t>€/HORA</t>
  </si>
  <si>
    <t>SUBTOTAL €</t>
  </si>
  <si>
    <t>€ COSTE/UNID.</t>
  </si>
  <si>
    <t>PRECIO NETO RECOMENDADO X RACIÓN (30 % MATERIA PRIMA)</t>
  </si>
  <si>
    <t>TOTAL PERSONAL</t>
  </si>
  <si>
    <t>DIFERENCIA</t>
  </si>
  <si>
    <t>PRECIO VENTA (10 % IVA)</t>
  </si>
  <si>
    <t>PRECIO NETO</t>
  </si>
  <si>
    <t>% COSTE MATERIA PRIMA</t>
  </si>
  <si>
    <t>% MARGEN</t>
  </si>
  <si>
    <t>COSTE MAT. PRIMA X RACIÓN</t>
  </si>
  <si>
    <t>COSTE PERSONAL</t>
  </si>
  <si>
    <t>TOTAL</t>
  </si>
  <si>
    <t>knorr primerba de albahaca</t>
  </si>
  <si>
    <t>L</t>
  </si>
  <si>
    <t xml:space="preserve">nata para montar </t>
  </si>
  <si>
    <t xml:space="preserve">Knorr profesional fondo de pollo líquido sin gluten brik 1 l </t>
  </si>
  <si>
    <t xml:space="preserve">perdiz </t>
  </si>
  <si>
    <t xml:space="preserve">cebolla </t>
  </si>
  <si>
    <t xml:space="preserve">zanahoria </t>
  </si>
  <si>
    <t xml:space="preserve">puerros </t>
  </si>
  <si>
    <t xml:space="preserve">vinagre de jerez </t>
  </si>
  <si>
    <t xml:space="preserve">vino blanco </t>
  </si>
  <si>
    <t xml:space="preserve">lombarda </t>
  </si>
  <si>
    <t>pasas</t>
  </si>
  <si>
    <t xml:space="preserve">almendra laminada </t>
  </si>
  <si>
    <t xml:space="preserve">manzana granny smith </t>
  </si>
  <si>
    <t xml:space="preserve">aceite de oliva </t>
  </si>
  <si>
    <t>bacalao desalao</t>
  </si>
  <si>
    <t xml:space="preserve">hongos </t>
  </si>
  <si>
    <t xml:space="preserve">tomate ensalada </t>
  </si>
  <si>
    <t xml:space="preserve">knorr roux espesante claro bote 1 kg </t>
  </si>
  <si>
    <t xml:space="preserve">jarabe a la menta </t>
  </si>
  <si>
    <t xml:space="preserve">carte d'or panna cotta deshidratada sin gluten </t>
  </si>
  <si>
    <t xml:space="preserve">leche de almendras </t>
  </si>
  <si>
    <t xml:space="preserve">leche entera </t>
  </si>
  <si>
    <t xml:space="preserve">almendras garrapiñadas </t>
  </si>
  <si>
    <t>vino dulce pedro ximenez</t>
  </si>
  <si>
    <t>NOMBRE RECETA MENÚ 3 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</si>
</sst>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color theme="1"/>
      <name val="Unilever Shilling Medium"/>
      <family val="2"/>
    </font>
    <font>
      <sz val="12"/>
      <color theme="1"/>
      <name val="Unilever Shilling Medium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sz val="12"/>
      <color rgb="FF000000"/>
      <name val="Arial"/>
      <family val="2"/>
    </font>
    <font>
      <b/>
      <sz val="16"/>
      <color rgb="FFE8641B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A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8641B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107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5" fontId="9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vertical="center"/>
    </xf>
    <xf numFmtId="2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9" fillId="4" borderId="0" xfId="0" applyNumberFormat="1" applyFont="1" applyFill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>
      <alignment horizontal="center" vertical="center"/>
    </xf>
    <xf numFmtId="164" fontId="9" fillId="6" borderId="0" xfId="0" applyNumberFormat="1" applyFont="1" applyFill="1" applyAlignment="1">
      <alignment vertical="center"/>
    </xf>
    <xf numFmtId="0" fontId="9" fillId="6" borderId="0" xfId="0" applyNumberFormat="1" applyFont="1" applyFill="1" applyAlignment="1">
      <alignment vertical="center"/>
    </xf>
    <xf numFmtId="0" fontId="11" fillId="6" borderId="0" xfId="0" applyFont="1" applyFill="1" applyBorder="1" applyAlignment="1">
      <alignment horizontal="left" vertical="center" wrapText="1"/>
    </xf>
    <xf numFmtId="9" fontId="2" fillId="6" borderId="0" xfId="3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vertical="center"/>
    </xf>
    <xf numFmtId="164" fontId="2" fillId="6" borderId="0" xfId="0" applyNumberFormat="1" applyFont="1" applyFill="1" applyAlignment="1">
      <alignment horizontal="center" vertical="center" wrapText="1"/>
    </xf>
    <xf numFmtId="0" fontId="2" fillId="6" borderId="0" xfId="0" applyNumberFormat="1" applyFont="1" applyFill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164" fontId="10" fillId="0" borderId="10" xfId="0" applyNumberFormat="1" applyFont="1" applyBorder="1" applyAlignment="1">
      <alignment vertical="center"/>
    </xf>
    <xf numFmtId="164" fontId="3" fillId="4" borderId="0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164" fontId="10" fillId="0" borderId="13" xfId="0" applyNumberFormat="1" applyFont="1" applyBorder="1" applyAlignment="1">
      <alignment vertical="center"/>
    </xf>
    <xf numFmtId="0" fontId="2" fillId="6" borderId="0" xfId="2" applyFont="1" applyFill="1" applyBorder="1" applyAlignment="1">
      <alignment horizontal="center" vertical="center" wrapText="1"/>
    </xf>
    <xf numFmtId="164" fontId="2" fillId="6" borderId="0" xfId="2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2" fontId="9" fillId="3" borderId="6" xfId="0" applyNumberFormat="1" applyFont="1" applyFill="1" applyBorder="1" applyAlignment="1">
      <alignment vertical="center"/>
    </xf>
    <xf numFmtId="2" fontId="9" fillId="3" borderId="2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2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shrinkToFit="1"/>
    </xf>
    <xf numFmtId="0" fontId="11" fillId="6" borderId="0" xfId="0" applyFont="1" applyFill="1" applyAlignment="1">
      <alignment vertical="center"/>
    </xf>
    <xf numFmtId="0" fontId="2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2" xfId="0" applyNumberFormat="1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2" fontId="9" fillId="3" borderId="3" xfId="0" applyNumberFormat="1" applyFont="1" applyFill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11" fillId="5" borderId="2" xfId="0" applyFont="1" applyFill="1" applyBorder="1" applyAlignment="1">
      <alignment horizontal="left" vertical="center" textRotation="91"/>
    </xf>
    <xf numFmtId="0" fontId="11" fillId="5" borderId="2" xfId="0" applyFont="1" applyFill="1" applyBorder="1" applyAlignment="1">
      <alignment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2" fontId="9" fillId="0" borderId="8" xfId="0" applyNumberFormat="1" applyFont="1" applyBorder="1" applyAlignment="1">
      <alignment vertical="center"/>
    </xf>
    <xf numFmtId="2" fontId="9" fillId="3" borderId="5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2_NAVAJAS A LA PARRILLA" xfId="2" xr:uid="{00000000-0005-0000-0000-000002000000}"/>
    <cellStyle name="Porcentaje" xfId="3" builtinId="5"/>
  </cellStyles>
  <dxfs count="0"/>
  <tableStyles count="0" defaultTableStyle="TableStyleMedium9" defaultPivotStyle="PivotStyleMedium4"/>
  <colors>
    <mruColors>
      <color rgb="FFE864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56</xdr:row>
      <xdr:rowOff>88900</xdr:rowOff>
    </xdr:from>
    <xdr:to>
      <xdr:col>7</xdr:col>
      <xdr:colOff>476277</xdr:colOff>
      <xdr:row>56</xdr:row>
      <xdr:rowOff>97367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3F20A7D3-743E-4F2F-8EAB-46248A48F89F}"/>
            </a:ext>
          </a:extLst>
        </xdr:cNvPr>
        <xdr:cNvCxnSpPr/>
      </xdr:nvCxnSpPr>
      <xdr:spPr>
        <a:xfrm flipV="1">
          <a:off x="4394200" y="13455650"/>
          <a:ext cx="2279677" cy="8467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54</xdr:row>
      <xdr:rowOff>88900</xdr:rowOff>
    </xdr:from>
    <xdr:to>
      <xdr:col>9</xdr:col>
      <xdr:colOff>381000</xdr:colOff>
      <xdr:row>55</xdr:row>
      <xdr:rowOff>152400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520C2218-6B3F-477C-959E-5DEE4FF5D46B}"/>
            </a:ext>
          </a:extLst>
        </xdr:cNvPr>
        <xdr:cNvCxnSpPr/>
      </xdr:nvCxnSpPr>
      <xdr:spPr>
        <a:xfrm>
          <a:off x="8661400" y="12903200"/>
          <a:ext cx="0" cy="292100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302272</xdr:colOff>
      <xdr:row>60</xdr:row>
      <xdr:rowOff>23326</xdr:rowOff>
    </xdr:from>
    <xdr:to>
      <xdr:col>11</xdr:col>
      <xdr:colOff>72453</xdr:colOff>
      <xdr:row>61</xdr:row>
      <xdr:rowOff>42894</xdr:rowOff>
    </xdr:to>
    <xdr:pic>
      <xdr:nvPicPr>
        <xdr:cNvPr id="4" name="11 Imagen" descr="Logo_UFS_Vectorial_Negativo.png">
          <a:extLst>
            <a:ext uri="{FF2B5EF4-FFF2-40B4-BE49-F238E27FC236}">
              <a16:creationId xmlns:a16="http://schemas.microsoft.com/office/drawing/2014/main" id="{EB7182D0-725D-4C5D-9656-18263DF80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67639" y="15123367"/>
          <a:ext cx="2219467" cy="100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61A45-3E6B-4657-AEA1-674BF425E066}">
  <dimension ref="A1:N65"/>
  <sheetViews>
    <sheetView tabSelected="1" zoomScale="50" zoomScaleNormal="50" workbookViewId="0">
      <selection activeCell="Y42" sqref="Y42"/>
    </sheetView>
  </sheetViews>
  <sheetFormatPr baseColWidth="10" defaultColWidth="10.85546875" defaultRowHeight="18" customHeight="1" x14ac:dyDescent="0.45"/>
  <cols>
    <col min="1" max="1" width="13" style="1" customWidth="1"/>
    <col min="2" max="2" width="6" style="1" customWidth="1"/>
    <col min="3" max="3" width="15.35546875" style="1" customWidth="1"/>
    <col min="4" max="4" width="9.2109375" style="1" customWidth="1"/>
    <col min="5" max="6" width="12.5703125" style="1" customWidth="1"/>
    <col min="7" max="8" width="12.5703125" style="2" customWidth="1"/>
    <col min="9" max="9" width="14.7109375" style="2" customWidth="1"/>
    <col min="10" max="10" width="15.85546875" style="4" customWidth="1"/>
    <col min="11" max="11" width="16.35546875" style="3" customWidth="1"/>
    <col min="12" max="16384" width="10.85546875" style="1"/>
  </cols>
  <sheetData>
    <row r="1" spans="1:11" ht="44.25" customHeight="1" x14ac:dyDescent="0.45">
      <c r="A1" s="68" t="s">
        <v>3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4.25" customHeight="1" x14ac:dyDescent="0.4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7.75" customHeight="1" x14ac:dyDescent="0.45">
      <c r="A3" s="70" t="s">
        <v>60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8" customHeight="1" x14ac:dyDescent="0.45">
      <c r="A4" s="63" t="s">
        <v>5</v>
      </c>
      <c r="B4" s="21">
        <v>1</v>
      </c>
      <c r="C4" s="9"/>
      <c r="D4" s="63" t="s">
        <v>6</v>
      </c>
      <c r="E4" s="21">
        <v>6</v>
      </c>
      <c r="F4" s="9"/>
      <c r="G4" s="10"/>
      <c r="H4" s="10"/>
      <c r="I4" s="10"/>
      <c r="J4" s="46" t="s">
        <v>4</v>
      </c>
      <c r="K4" s="22"/>
    </row>
    <row r="5" spans="1:11" ht="14.25" customHeight="1" x14ac:dyDescent="0.45">
      <c r="A5" s="9"/>
      <c r="B5" s="9"/>
      <c r="C5" s="9"/>
      <c r="D5" s="9"/>
      <c r="E5" s="9"/>
      <c r="F5" s="9"/>
      <c r="G5" s="10"/>
      <c r="H5" s="10"/>
      <c r="I5" s="10"/>
      <c r="J5" s="12"/>
      <c r="K5" s="13"/>
    </row>
    <row r="6" spans="1:11" ht="27.75" customHeight="1" x14ac:dyDescent="0.45">
      <c r="A6" s="9"/>
      <c r="B6" s="9"/>
      <c r="C6" s="9"/>
      <c r="D6" s="9"/>
      <c r="E6" s="10"/>
      <c r="F6" s="10"/>
      <c r="G6" s="102" t="s">
        <v>7</v>
      </c>
      <c r="H6" s="71"/>
      <c r="I6" s="71"/>
      <c r="J6" s="11"/>
      <c r="K6" s="13"/>
    </row>
    <row r="7" spans="1:11" ht="49.5" customHeight="1" x14ac:dyDescent="0.45">
      <c r="A7" s="86" t="s">
        <v>8</v>
      </c>
      <c r="B7" s="71"/>
      <c r="C7" s="71"/>
      <c r="D7" s="60" t="s">
        <v>9</v>
      </c>
      <c r="E7" s="60" t="s">
        <v>11</v>
      </c>
      <c r="F7" s="43" t="s">
        <v>10</v>
      </c>
      <c r="G7" s="44" t="s">
        <v>9</v>
      </c>
      <c r="H7" s="44" t="s">
        <v>11</v>
      </c>
      <c r="I7" s="61" t="s">
        <v>12</v>
      </c>
      <c r="J7" s="47" t="s">
        <v>13</v>
      </c>
      <c r="K7" s="48" t="s">
        <v>14</v>
      </c>
    </row>
    <row r="8" spans="1:11" ht="18" customHeight="1" x14ac:dyDescent="0.45">
      <c r="A8" s="99" t="s">
        <v>38</v>
      </c>
      <c r="B8" s="99"/>
      <c r="C8" s="99"/>
      <c r="D8" s="24">
        <v>0.3</v>
      </c>
      <c r="E8" s="28" t="s">
        <v>2</v>
      </c>
      <c r="F8" s="24">
        <v>0</v>
      </c>
      <c r="G8" s="25">
        <v>1</v>
      </c>
      <c r="H8" s="25" t="s">
        <v>2</v>
      </c>
      <c r="I8" s="25">
        <v>10.56</v>
      </c>
      <c r="J8" s="26">
        <f t="shared" ref="J8:J34" si="0">((D8*I8)/G8)*(1+(F8/100))</f>
        <v>3.1680000000000001</v>
      </c>
      <c r="K8" s="27">
        <f>(J8*100)/J35</f>
        <v>5.8477653894246275</v>
      </c>
    </row>
    <row r="9" spans="1:11" ht="18" customHeight="1" x14ac:dyDescent="0.45">
      <c r="A9" s="99" t="s">
        <v>39</v>
      </c>
      <c r="B9" s="99"/>
      <c r="C9" s="99"/>
      <c r="D9" s="24">
        <v>1.5</v>
      </c>
      <c r="E9" s="28" t="s">
        <v>2</v>
      </c>
      <c r="F9" s="24">
        <v>0</v>
      </c>
      <c r="G9" s="25">
        <v>1</v>
      </c>
      <c r="H9" s="25" t="s">
        <v>2</v>
      </c>
      <c r="I9" s="25">
        <v>13</v>
      </c>
      <c r="J9" s="26">
        <f t="shared" si="0"/>
        <v>19.5</v>
      </c>
      <c r="K9" s="27">
        <f>(J9*100)/J35</f>
        <v>35.994768022026591</v>
      </c>
    </row>
    <row r="10" spans="1:11" ht="18" customHeight="1" x14ac:dyDescent="0.45">
      <c r="A10" s="99" t="s">
        <v>40</v>
      </c>
      <c r="B10" s="99"/>
      <c r="C10" s="99"/>
      <c r="D10" s="24">
        <v>0.21</v>
      </c>
      <c r="E10" s="28" t="s">
        <v>2</v>
      </c>
      <c r="F10" s="24">
        <v>0</v>
      </c>
      <c r="G10" s="25">
        <v>1</v>
      </c>
      <c r="H10" s="25" t="s">
        <v>2</v>
      </c>
      <c r="I10" s="25">
        <v>1.3</v>
      </c>
      <c r="J10" s="26">
        <f t="shared" si="0"/>
        <v>0.27300000000000002</v>
      </c>
      <c r="K10" s="27">
        <f>(J10*100)/J35</f>
        <v>0.50392675230837225</v>
      </c>
    </row>
    <row r="11" spans="1:11" ht="18" customHeight="1" x14ac:dyDescent="0.45">
      <c r="A11" s="99" t="s">
        <v>41</v>
      </c>
      <c r="B11" s="99"/>
      <c r="C11" s="99"/>
      <c r="D11" s="24">
        <v>0.15</v>
      </c>
      <c r="E11" s="28" t="s">
        <v>2</v>
      </c>
      <c r="F11" s="24">
        <v>0</v>
      </c>
      <c r="G11" s="25">
        <v>1</v>
      </c>
      <c r="H11" s="25" t="s">
        <v>2</v>
      </c>
      <c r="I11" s="25">
        <v>2.2999999999999998</v>
      </c>
      <c r="J11" s="26">
        <f t="shared" si="0"/>
        <v>0.34499999999999997</v>
      </c>
      <c r="K11" s="27">
        <f>(J11*100)/J35</f>
        <v>0.63683051115893197</v>
      </c>
    </row>
    <row r="12" spans="1:11" ht="18" customHeight="1" x14ac:dyDescent="0.45">
      <c r="A12" s="99" t="s">
        <v>42</v>
      </c>
      <c r="B12" s="99"/>
      <c r="C12" s="99"/>
      <c r="D12" s="24">
        <v>0.12</v>
      </c>
      <c r="E12" s="28" t="s">
        <v>2</v>
      </c>
      <c r="F12" s="24">
        <v>0</v>
      </c>
      <c r="G12" s="25">
        <v>1</v>
      </c>
      <c r="H12" s="25" t="s">
        <v>2</v>
      </c>
      <c r="I12" s="25">
        <v>3.5</v>
      </c>
      <c r="J12" s="26">
        <f>((D12*I12)/G12)*(1+(F12/100))</f>
        <v>0.42</v>
      </c>
      <c r="K12" s="27">
        <f>(J12*100)/J35</f>
        <v>0.77527192662826494</v>
      </c>
    </row>
    <row r="13" spans="1:11" s="5" customFormat="1" ht="18" customHeight="1" x14ac:dyDescent="0.45">
      <c r="A13" s="99" t="s">
        <v>43</v>
      </c>
      <c r="B13" s="99"/>
      <c r="C13" s="99"/>
      <c r="D13" s="28">
        <v>0.3</v>
      </c>
      <c r="E13" s="28" t="s">
        <v>36</v>
      </c>
      <c r="F13" s="28">
        <v>0</v>
      </c>
      <c r="G13" s="25">
        <v>1</v>
      </c>
      <c r="H13" s="25" t="s">
        <v>2</v>
      </c>
      <c r="I13" s="25">
        <v>4</v>
      </c>
      <c r="J13" s="26">
        <f t="shared" si="0"/>
        <v>1.2</v>
      </c>
      <c r="K13" s="27">
        <f>(J13*100)/J35</f>
        <v>2.2150626475093285</v>
      </c>
    </row>
    <row r="14" spans="1:11" ht="18" customHeight="1" x14ac:dyDescent="0.45">
      <c r="A14" s="103" t="s">
        <v>44</v>
      </c>
      <c r="B14" s="103"/>
      <c r="C14" s="103"/>
      <c r="D14" s="24">
        <v>0.3</v>
      </c>
      <c r="E14" s="28" t="s">
        <v>2</v>
      </c>
      <c r="F14" s="24">
        <v>0</v>
      </c>
      <c r="G14" s="25">
        <v>1</v>
      </c>
      <c r="H14" s="25" t="s">
        <v>2</v>
      </c>
      <c r="I14" s="25">
        <v>1.54</v>
      </c>
      <c r="J14" s="26">
        <f t="shared" si="0"/>
        <v>0.46199999999999997</v>
      </c>
      <c r="K14" s="27">
        <f>(J14*100)/J35</f>
        <v>0.85279911929109142</v>
      </c>
    </row>
    <row r="15" spans="1:11" ht="18" customHeight="1" x14ac:dyDescent="0.45">
      <c r="A15" s="99" t="s">
        <v>45</v>
      </c>
      <c r="B15" s="99"/>
      <c r="C15" s="99"/>
      <c r="D15" s="24">
        <v>0.6</v>
      </c>
      <c r="E15" s="28" t="s">
        <v>2</v>
      </c>
      <c r="F15" s="24">
        <v>0</v>
      </c>
      <c r="G15" s="25">
        <v>1</v>
      </c>
      <c r="H15" s="25" t="s">
        <v>2</v>
      </c>
      <c r="I15" s="25">
        <v>1.25</v>
      </c>
      <c r="J15" s="26">
        <f t="shared" si="0"/>
        <v>0.75</v>
      </c>
      <c r="K15" s="27">
        <f>(J15*100)/J35</f>
        <v>1.3844141546933302</v>
      </c>
    </row>
    <row r="16" spans="1:11" ht="18" customHeight="1" x14ac:dyDescent="0.45">
      <c r="A16" s="99" t="s">
        <v>46</v>
      </c>
      <c r="B16" s="99"/>
      <c r="C16" s="99"/>
      <c r="D16" s="24">
        <v>1.4999999999999999E-2</v>
      </c>
      <c r="E16" s="28" t="s">
        <v>2</v>
      </c>
      <c r="F16" s="24">
        <v>0</v>
      </c>
      <c r="G16" s="25">
        <v>1</v>
      </c>
      <c r="H16" s="25" t="s">
        <v>2</v>
      </c>
      <c r="I16" s="25">
        <v>11</v>
      </c>
      <c r="J16" s="26">
        <f t="shared" si="0"/>
        <v>0.16499999999999998</v>
      </c>
      <c r="K16" s="27">
        <f>(J16*100)/J35</f>
        <v>0.30457111403253262</v>
      </c>
    </row>
    <row r="17" spans="1:14" ht="18" customHeight="1" x14ac:dyDescent="0.45">
      <c r="A17" s="99" t="s">
        <v>47</v>
      </c>
      <c r="B17" s="99"/>
      <c r="C17" s="99"/>
      <c r="D17" s="24">
        <v>0.03</v>
      </c>
      <c r="E17" s="28" t="s">
        <v>2</v>
      </c>
      <c r="F17" s="24">
        <v>0</v>
      </c>
      <c r="G17" s="25">
        <v>1</v>
      </c>
      <c r="H17" s="25" t="s">
        <v>2</v>
      </c>
      <c r="I17" s="25">
        <v>19</v>
      </c>
      <c r="J17" s="26">
        <f t="shared" si="0"/>
        <v>0.56999999999999995</v>
      </c>
      <c r="K17" s="27">
        <f>(J17*100)/J35</f>
        <v>1.0521547575669308</v>
      </c>
    </row>
    <row r="18" spans="1:14" ht="18" customHeight="1" x14ac:dyDescent="0.45">
      <c r="A18" s="99" t="s">
        <v>59</v>
      </c>
      <c r="B18" s="99"/>
      <c r="C18" s="99"/>
      <c r="D18" s="24">
        <v>1.4999999999999999E-2</v>
      </c>
      <c r="E18" s="28" t="s">
        <v>2</v>
      </c>
      <c r="F18" s="24">
        <v>0</v>
      </c>
      <c r="G18" s="25">
        <v>1</v>
      </c>
      <c r="H18" s="25" t="s">
        <v>2</v>
      </c>
      <c r="I18" s="25">
        <v>15</v>
      </c>
      <c r="J18" s="26">
        <f t="shared" si="0"/>
        <v>0.22499999999999998</v>
      </c>
      <c r="K18" s="27">
        <f>(J18*100)/J35</f>
        <v>0.41532424640799903</v>
      </c>
      <c r="N18" s="23"/>
    </row>
    <row r="19" spans="1:14" ht="18" customHeight="1" x14ac:dyDescent="0.45">
      <c r="A19" s="99" t="s">
        <v>48</v>
      </c>
      <c r="B19" s="99"/>
      <c r="C19" s="99"/>
      <c r="D19" s="24">
        <v>6.6000000000000003E-2</v>
      </c>
      <c r="E19" s="28" t="s">
        <v>2</v>
      </c>
      <c r="F19" s="24">
        <v>0</v>
      </c>
      <c r="G19" s="25">
        <v>1</v>
      </c>
      <c r="H19" s="25" t="s">
        <v>2</v>
      </c>
      <c r="I19" s="25">
        <v>1.99</v>
      </c>
      <c r="J19" s="26">
        <f t="shared" si="0"/>
        <v>0.13134000000000001</v>
      </c>
      <c r="K19" s="27">
        <f>(J19*100)/J35</f>
        <v>0.24243860676989601</v>
      </c>
    </row>
    <row r="20" spans="1:14" ht="18" customHeight="1" x14ac:dyDescent="0.45">
      <c r="A20" s="99" t="s">
        <v>38</v>
      </c>
      <c r="B20" s="99"/>
      <c r="C20" s="99"/>
      <c r="D20" s="24">
        <v>0.3</v>
      </c>
      <c r="E20" s="28" t="s">
        <v>2</v>
      </c>
      <c r="F20" s="24">
        <v>0</v>
      </c>
      <c r="G20" s="25">
        <v>1</v>
      </c>
      <c r="H20" s="25" t="s">
        <v>2</v>
      </c>
      <c r="I20" s="25">
        <v>10.56</v>
      </c>
      <c r="J20" s="26">
        <f t="shared" si="0"/>
        <v>3.1680000000000001</v>
      </c>
      <c r="K20" s="27">
        <f>(J20*100)/J35</f>
        <v>5.8477653894246275</v>
      </c>
    </row>
    <row r="21" spans="1:14" ht="18" customHeight="1" x14ac:dyDescent="0.45">
      <c r="A21" s="99" t="s">
        <v>49</v>
      </c>
      <c r="B21" s="99"/>
      <c r="C21" s="99"/>
      <c r="D21" s="24">
        <v>0.6</v>
      </c>
      <c r="E21" s="28" t="s">
        <v>2</v>
      </c>
      <c r="F21" s="24">
        <v>0</v>
      </c>
      <c r="G21" s="25">
        <v>1</v>
      </c>
      <c r="H21" s="25" t="s">
        <v>2</v>
      </c>
      <c r="I21" s="25">
        <v>3</v>
      </c>
      <c r="J21" s="26">
        <f t="shared" si="0"/>
        <v>1.7999999999999998</v>
      </c>
      <c r="K21" s="27">
        <f>(J21*100)/J35</f>
        <v>3.3225939712639923</v>
      </c>
    </row>
    <row r="22" spans="1:14" ht="18" customHeight="1" x14ac:dyDescent="0.45">
      <c r="A22" s="99" t="s">
        <v>42</v>
      </c>
      <c r="B22" s="99"/>
      <c r="C22" s="99"/>
      <c r="D22" s="24">
        <v>0.9</v>
      </c>
      <c r="E22" s="28" t="s">
        <v>2</v>
      </c>
      <c r="F22" s="24">
        <v>0</v>
      </c>
      <c r="G22" s="25">
        <v>1</v>
      </c>
      <c r="H22" s="25" t="s">
        <v>2</v>
      </c>
      <c r="I22" s="25">
        <v>3.5</v>
      </c>
      <c r="J22" s="29">
        <f t="shared" si="0"/>
        <v>3.15</v>
      </c>
      <c r="K22" s="27">
        <f>(J22*100)/J35</f>
        <v>5.8145394497119876</v>
      </c>
    </row>
    <row r="23" spans="1:14" ht="18" customHeight="1" x14ac:dyDescent="0.45">
      <c r="A23" s="99" t="s">
        <v>40</v>
      </c>
      <c r="B23" s="99"/>
      <c r="C23" s="99"/>
      <c r="D23" s="24">
        <v>0.3</v>
      </c>
      <c r="E23" s="28" t="s">
        <v>2</v>
      </c>
      <c r="F23" s="24">
        <v>0</v>
      </c>
      <c r="G23" s="25">
        <v>1</v>
      </c>
      <c r="H23" s="25" t="s">
        <v>2</v>
      </c>
      <c r="I23" s="25">
        <v>1.3</v>
      </c>
      <c r="J23" s="29">
        <f t="shared" ref="J23:J25" si="1">((D23*I23)/G23)*(1+(F23/100))</f>
        <v>0.39</v>
      </c>
      <c r="K23" s="27">
        <f>(J23*100)/J35</f>
        <v>0.71989536044053171</v>
      </c>
    </row>
    <row r="24" spans="1:14" ht="18" customHeight="1" x14ac:dyDescent="0.45">
      <c r="A24" s="99" t="s">
        <v>50</v>
      </c>
      <c r="B24" s="99"/>
      <c r="C24" s="99"/>
      <c r="D24" s="24">
        <v>0.3</v>
      </c>
      <c r="E24" s="28" t="s">
        <v>2</v>
      </c>
      <c r="F24" s="24">
        <v>0</v>
      </c>
      <c r="G24" s="25">
        <v>1</v>
      </c>
      <c r="H24" s="25" t="s">
        <v>2</v>
      </c>
      <c r="I24" s="25">
        <v>38</v>
      </c>
      <c r="J24" s="29">
        <f t="shared" si="1"/>
        <v>11.4</v>
      </c>
      <c r="K24" s="27">
        <f>(J24*100)/J35</f>
        <v>21.043095151338619</v>
      </c>
    </row>
    <row r="25" spans="1:14" ht="18" customHeight="1" x14ac:dyDescent="0.45">
      <c r="A25" s="99" t="s">
        <v>51</v>
      </c>
      <c r="B25" s="99"/>
      <c r="C25" s="99"/>
      <c r="D25" s="24">
        <v>0.12</v>
      </c>
      <c r="E25" s="28" t="s">
        <v>2</v>
      </c>
      <c r="F25" s="24">
        <v>0</v>
      </c>
      <c r="G25" s="25">
        <v>1</v>
      </c>
      <c r="H25" s="25" t="s">
        <v>2</v>
      </c>
      <c r="I25" s="25">
        <v>0</v>
      </c>
      <c r="J25" s="29">
        <f t="shared" si="1"/>
        <v>0</v>
      </c>
      <c r="K25" s="27">
        <f>(J25*100)/J35</f>
        <v>0</v>
      </c>
    </row>
    <row r="26" spans="1:14" ht="18" customHeight="1" x14ac:dyDescent="0.45">
      <c r="A26" s="99" t="s">
        <v>52</v>
      </c>
      <c r="B26" s="99"/>
      <c r="C26" s="99"/>
      <c r="D26" s="24">
        <v>0.24</v>
      </c>
      <c r="E26" s="28" t="s">
        <v>2</v>
      </c>
      <c r="F26" s="24">
        <v>0</v>
      </c>
      <c r="G26" s="25">
        <v>1</v>
      </c>
      <c r="H26" s="25" t="s">
        <v>2</v>
      </c>
      <c r="I26" s="25">
        <v>2.25</v>
      </c>
      <c r="J26" s="29">
        <f t="shared" ref="J26:J27" si="2">((D26*I26)/G26)*(1+(F26/100))</f>
        <v>0.54</v>
      </c>
      <c r="K26" s="27">
        <f>(J26*100)/J35</f>
        <v>0.99677819137919776</v>
      </c>
    </row>
    <row r="27" spans="1:14" ht="18" customHeight="1" x14ac:dyDescent="0.45">
      <c r="A27" s="99" t="s">
        <v>53</v>
      </c>
      <c r="B27" s="99"/>
      <c r="C27" s="99"/>
      <c r="D27" s="24">
        <v>0.06</v>
      </c>
      <c r="E27" s="28" t="s">
        <v>2</v>
      </c>
      <c r="F27" s="24">
        <v>0</v>
      </c>
      <c r="G27" s="25">
        <v>1</v>
      </c>
      <c r="H27" s="25" t="s">
        <v>2</v>
      </c>
      <c r="I27" s="25">
        <v>24</v>
      </c>
      <c r="J27" s="29">
        <f t="shared" si="2"/>
        <v>1.44</v>
      </c>
      <c r="K27" s="27">
        <f>(J27*100)/J35</f>
        <v>2.6580751770111943</v>
      </c>
    </row>
    <row r="28" spans="1:14" ht="18" customHeight="1" x14ac:dyDescent="0.45">
      <c r="A28" s="99" t="s">
        <v>35</v>
      </c>
      <c r="B28" s="99"/>
      <c r="C28" s="99"/>
      <c r="D28" s="24">
        <v>0.06</v>
      </c>
      <c r="E28" s="28" t="s">
        <v>2</v>
      </c>
      <c r="F28" s="24">
        <v>0</v>
      </c>
      <c r="G28" s="25">
        <v>1</v>
      </c>
      <c r="H28" s="25" t="s">
        <v>2</v>
      </c>
      <c r="I28" s="25">
        <v>11.62</v>
      </c>
      <c r="J28" s="29">
        <f t="shared" si="0"/>
        <v>0.69719999999999993</v>
      </c>
      <c r="K28" s="27">
        <f>(J28*100)/J35</f>
        <v>1.2869513982029197</v>
      </c>
    </row>
    <row r="29" spans="1:14" ht="18" customHeight="1" x14ac:dyDescent="0.45">
      <c r="A29" s="99" t="s">
        <v>54</v>
      </c>
      <c r="B29" s="99"/>
      <c r="C29" s="99"/>
      <c r="D29" s="24">
        <v>0.12</v>
      </c>
      <c r="E29" s="28" t="s">
        <v>2</v>
      </c>
      <c r="F29" s="24">
        <v>0</v>
      </c>
      <c r="G29" s="25">
        <v>1</v>
      </c>
      <c r="H29" s="25" t="s">
        <v>2</v>
      </c>
      <c r="I29" s="25">
        <v>4</v>
      </c>
      <c r="J29" s="29">
        <f t="shared" ref="J29" si="3">((D29*I29)/G29)*(1+(F29/100))</f>
        <v>0.48</v>
      </c>
      <c r="K29" s="27">
        <f>(J29*100)/J35</f>
        <v>0.88602505900373141</v>
      </c>
    </row>
    <row r="30" spans="1:14" ht="18" customHeight="1" x14ac:dyDescent="0.45">
      <c r="A30" s="99" t="s">
        <v>55</v>
      </c>
      <c r="B30" s="99"/>
      <c r="C30" s="99"/>
      <c r="D30" s="24">
        <v>0.156</v>
      </c>
      <c r="E30" s="28" t="s">
        <v>2</v>
      </c>
      <c r="F30" s="24">
        <v>0</v>
      </c>
      <c r="G30" s="25">
        <v>1</v>
      </c>
      <c r="H30" s="25" t="s">
        <v>2</v>
      </c>
      <c r="I30" s="25">
        <v>20</v>
      </c>
      <c r="J30" s="29">
        <f t="shared" si="0"/>
        <v>3.12</v>
      </c>
      <c r="K30" s="27">
        <f>(J30*100)/J35</f>
        <v>5.7591628835242537</v>
      </c>
    </row>
    <row r="31" spans="1:14" ht="18" customHeight="1" x14ac:dyDescent="0.45">
      <c r="A31" s="104" t="s">
        <v>56</v>
      </c>
      <c r="B31" s="105"/>
      <c r="C31" s="106"/>
      <c r="D31" s="24">
        <v>0.3</v>
      </c>
      <c r="E31" s="28" t="s">
        <v>2</v>
      </c>
      <c r="F31" s="24">
        <v>0</v>
      </c>
      <c r="G31" s="25">
        <v>1</v>
      </c>
      <c r="H31" s="25" t="s">
        <v>2</v>
      </c>
      <c r="I31" s="25">
        <v>1.8</v>
      </c>
      <c r="J31" s="29">
        <f t="shared" si="0"/>
        <v>0.54</v>
      </c>
      <c r="K31" s="27">
        <f>(J31*100)/J35</f>
        <v>0.99677819137919776</v>
      </c>
    </row>
    <row r="32" spans="1:14" ht="18" customHeight="1" x14ac:dyDescent="0.45">
      <c r="A32" s="67" t="s">
        <v>57</v>
      </c>
      <c r="B32" s="67"/>
      <c r="C32" s="67"/>
      <c r="D32" s="24">
        <v>0.3</v>
      </c>
      <c r="E32" s="28" t="s">
        <v>2</v>
      </c>
      <c r="F32" s="24">
        <v>0</v>
      </c>
      <c r="G32" s="25">
        <v>1</v>
      </c>
      <c r="H32" s="25" t="s">
        <v>2</v>
      </c>
      <c r="I32" s="25">
        <v>0.8</v>
      </c>
      <c r="J32" s="29">
        <f t="shared" si="0"/>
        <v>0.24</v>
      </c>
      <c r="K32" s="27">
        <f>(J32*100)/J35</f>
        <v>0.4430125295018657</v>
      </c>
    </row>
    <row r="33" spans="1:11" ht="18" customHeight="1" x14ac:dyDescent="0.45">
      <c r="A33" s="99" t="s">
        <v>58</v>
      </c>
      <c r="B33" s="99"/>
      <c r="C33" s="99"/>
      <c r="D33" s="24">
        <v>0.12</v>
      </c>
      <c r="E33" s="28" t="s">
        <v>2</v>
      </c>
      <c r="F33" s="24">
        <v>0</v>
      </c>
      <c r="G33" s="25">
        <v>1</v>
      </c>
      <c r="H33" s="25" t="s">
        <v>2</v>
      </c>
      <c r="I33" s="25">
        <v>15</v>
      </c>
      <c r="J33" s="26">
        <f t="shared" si="0"/>
        <v>1.7999999999999998</v>
      </c>
      <c r="K33" s="27">
        <f>(J33*100)/J35</f>
        <v>3.3225939712639923</v>
      </c>
    </row>
    <row r="34" spans="1:11" ht="18" customHeight="1" x14ac:dyDescent="0.45">
      <c r="A34" s="99" t="s">
        <v>37</v>
      </c>
      <c r="B34" s="99"/>
      <c r="C34" s="99"/>
      <c r="D34" s="24">
        <v>0.6</v>
      </c>
      <c r="E34" s="28" t="s">
        <v>2</v>
      </c>
      <c r="F34" s="24">
        <v>0</v>
      </c>
      <c r="G34" s="25">
        <v>1</v>
      </c>
      <c r="H34" s="25" t="s">
        <v>2</v>
      </c>
      <c r="I34" s="25">
        <v>4</v>
      </c>
      <c r="J34" s="26">
        <f t="shared" si="0"/>
        <v>2.4</v>
      </c>
      <c r="K34" s="27">
        <f>(J34*100)/J35</f>
        <v>4.4301252950186569</v>
      </c>
    </row>
    <row r="35" spans="1:11" ht="20.149999999999999" customHeight="1" x14ac:dyDescent="0.45">
      <c r="A35" s="78" t="s">
        <v>15</v>
      </c>
      <c r="B35" s="79"/>
      <c r="C35" s="79"/>
      <c r="D35" s="80"/>
      <c r="E35" s="80"/>
      <c r="F35" s="80"/>
      <c r="G35" s="80"/>
      <c r="H35" s="80"/>
      <c r="I35" s="80"/>
      <c r="J35" s="51">
        <f>SUM(J8:J32)</f>
        <v>54.174539999999993</v>
      </c>
      <c r="K35" s="13"/>
    </row>
    <row r="36" spans="1:11" ht="18" customHeight="1" x14ac:dyDescent="0.45">
      <c r="A36" s="9"/>
      <c r="B36" s="9"/>
      <c r="C36" s="9"/>
      <c r="D36" s="9"/>
      <c r="E36" s="9"/>
      <c r="F36" s="9"/>
      <c r="G36" s="10"/>
      <c r="H36" s="10"/>
      <c r="I36" s="10"/>
      <c r="J36" s="11"/>
      <c r="K36" s="13"/>
    </row>
    <row r="37" spans="1:11" s="6" customFormat="1" ht="33.75" customHeight="1" x14ac:dyDescent="0.45">
      <c r="A37" s="81" t="s">
        <v>16</v>
      </c>
      <c r="B37" s="82"/>
      <c r="C37" s="82"/>
      <c r="D37" s="60" t="s">
        <v>9</v>
      </c>
      <c r="E37" s="60" t="s">
        <v>11</v>
      </c>
      <c r="F37" s="43" t="s">
        <v>10</v>
      </c>
      <c r="G37" s="44" t="s">
        <v>9</v>
      </c>
      <c r="H37" s="44" t="s">
        <v>11</v>
      </c>
      <c r="I37" s="44" t="s">
        <v>12</v>
      </c>
      <c r="J37" s="45" t="s">
        <v>17</v>
      </c>
      <c r="K37" s="14"/>
    </row>
    <row r="38" spans="1:11" s="7" customFormat="1" ht="18" customHeight="1" x14ac:dyDescent="0.45">
      <c r="A38" s="67" t="s">
        <v>0</v>
      </c>
      <c r="B38" s="67"/>
      <c r="C38" s="67"/>
      <c r="D38" s="36">
        <v>2</v>
      </c>
      <c r="E38" s="36"/>
      <c r="F38" s="36">
        <v>0</v>
      </c>
      <c r="G38" s="25">
        <v>1</v>
      </c>
      <c r="H38" s="25"/>
      <c r="I38" s="25">
        <v>0.3</v>
      </c>
      <c r="J38" s="37">
        <f>((D38*I38)/G38)*(1+(F38/100))</f>
        <v>0.6</v>
      </c>
      <c r="K38" s="15"/>
    </row>
    <row r="39" spans="1:11" s="7" customFormat="1" ht="18" customHeight="1" x14ac:dyDescent="0.45">
      <c r="A39" s="67"/>
      <c r="B39" s="67"/>
      <c r="C39" s="67"/>
      <c r="D39" s="36">
        <v>0</v>
      </c>
      <c r="E39" s="36"/>
      <c r="F39" s="36">
        <v>0</v>
      </c>
      <c r="G39" s="25">
        <v>1</v>
      </c>
      <c r="H39" s="25"/>
      <c r="I39" s="25">
        <v>0</v>
      </c>
      <c r="J39" s="37">
        <f>((D39*I39)/G39)*(1+(F39/100))</f>
        <v>0</v>
      </c>
      <c r="K39" s="15"/>
    </row>
    <row r="40" spans="1:11" s="7" customFormat="1" ht="18" customHeight="1" x14ac:dyDescent="0.45">
      <c r="A40" s="98"/>
      <c r="B40" s="98"/>
      <c r="C40" s="98"/>
      <c r="D40" s="52">
        <v>0</v>
      </c>
      <c r="E40" s="52"/>
      <c r="F40" s="52">
        <v>0</v>
      </c>
      <c r="G40" s="49">
        <v>1</v>
      </c>
      <c r="H40" s="49"/>
      <c r="I40" s="49">
        <v>0</v>
      </c>
      <c r="J40" s="53">
        <f>((D40*I40)/G40)*(1+(F40/100))</f>
        <v>0</v>
      </c>
      <c r="K40" s="15"/>
    </row>
    <row r="41" spans="1:11" ht="18" customHeight="1" x14ac:dyDescent="0.45">
      <c r="A41" s="81" t="s">
        <v>18</v>
      </c>
      <c r="B41" s="82"/>
      <c r="C41" s="82"/>
      <c r="D41" s="83"/>
      <c r="E41" s="83"/>
      <c r="F41" s="83"/>
      <c r="G41" s="83"/>
      <c r="H41" s="83"/>
      <c r="I41" s="83"/>
      <c r="J41" s="54">
        <f>SUM(J38:J40)</f>
        <v>0.6</v>
      </c>
      <c r="K41" s="13"/>
    </row>
    <row r="42" spans="1:11" s="8" customFormat="1" ht="18" customHeight="1" x14ac:dyDescent="0.45">
      <c r="A42" s="16"/>
      <c r="B42" s="16"/>
      <c r="C42" s="16"/>
      <c r="D42" s="17"/>
      <c r="E42" s="17"/>
      <c r="F42" s="17"/>
      <c r="G42" s="17"/>
      <c r="H42" s="17"/>
      <c r="I42" s="17"/>
      <c r="J42" s="18"/>
      <c r="K42" s="19"/>
    </row>
    <row r="43" spans="1:11" s="2" customFormat="1" ht="23.25" customHeight="1" x14ac:dyDescent="0.45">
      <c r="A43" s="61" t="s">
        <v>19</v>
      </c>
      <c r="B43" s="42"/>
      <c r="C43" s="62"/>
      <c r="D43" s="72" t="s">
        <v>20</v>
      </c>
      <c r="E43" s="73"/>
      <c r="F43" s="74" t="s">
        <v>21</v>
      </c>
      <c r="G43" s="75"/>
      <c r="H43" s="58" t="s">
        <v>22</v>
      </c>
      <c r="I43" s="58" t="s">
        <v>23</v>
      </c>
      <c r="J43" s="59" t="s">
        <v>24</v>
      </c>
      <c r="K43" s="20"/>
    </row>
    <row r="44" spans="1:11" s="7" customFormat="1" ht="18" customHeight="1" x14ac:dyDescent="0.45">
      <c r="A44" s="67" t="s">
        <v>1</v>
      </c>
      <c r="B44" s="67"/>
      <c r="C44" s="67"/>
      <c r="D44" s="67"/>
      <c r="E44" s="67"/>
      <c r="F44" s="100">
        <v>0.2</v>
      </c>
      <c r="G44" s="101"/>
      <c r="H44" s="55">
        <v>4</v>
      </c>
      <c r="I44" s="56">
        <f>F44*H44</f>
        <v>0.8</v>
      </c>
      <c r="J44" s="57">
        <f>H44*D44</f>
        <v>0</v>
      </c>
      <c r="K44" s="15"/>
    </row>
    <row r="45" spans="1:11" s="7" customFormat="1" ht="18" customHeight="1" x14ac:dyDescent="0.45">
      <c r="A45" s="66"/>
      <c r="B45" s="66"/>
      <c r="C45" s="67"/>
      <c r="D45" s="67"/>
      <c r="E45" s="67"/>
      <c r="F45" s="67"/>
      <c r="G45" s="67"/>
      <c r="H45" s="36"/>
      <c r="I45" s="36"/>
      <c r="J45" s="29"/>
      <c r="K45" s="15"/>
    </row>
    <row r="46" spans="1:11" s="7" customFormat="1" ht="18" customHeight="1" x14ac:dyDescent="0.45">
      <c r="A46" s="66"/>
      <c r="B46" s="66"/>
      <c r="C46" s="67"/>
      <c r="D46" s="67"/>
      <c r="E46" s="67"/>
      <c r="F46" s="67"/>
      <c r="G46" s="67"/>
      <c r="H46" s="36"/>
      <c r="I46" s="52"/>
      <c r="J46" s="50"/>
      <c r="K46" s="15"/>
    </row>
    <row r="47" spans="1:11" ht="18" customHeight="1" x14ac:dyDescent="0.45">
      <c r="A47" s="78" t="s">
        <v>26</v>
      </c>
      <c r="B47" s="79"/>
      <c r="C47" s="71"/>
      <c r="D47" s="71"/>
      <c r="E47" s="71"/>
      <c r="F47" s="38"/>
      <c r="G47" s="39"/>
      <c r="H47" s="39"/>
      <c r="I47" s="51">
        <f>SUM(I44:I46)</f>
        <v>0.8</v>
      </c>
      <c r="J47" s="51">
        <f>SUM(J44:J46)</f>
        <v>0</v>
      </c>
      <c r="K47" s="13"/>
    </row>
    <row r="48" spans="1:11" ht="18" customHeight="1" x14ac:dyDescent="0.45">
      <c r="A48" s="9"/>
      <c r="B48" s="9"/>
      <c r="C48" s="9"/>
      <c r="D48" s="9"/>
      <c r="E48" s="9"/>
      <c r="F48" s="9"/>
      <c r="G48" s="10"/>
      <c r="H48" s="10"/>
      <c r="I48" s="10"/>
      <c r="J48" s="11"/>
      <c r="K48" s="13"/>
    </row>
    <row r="49" spans="1:11" ht="18" customHeight="1" x14ac:dyDescent="0.45">
      <c r="A49" s="76" t="s">
        <v>32</v>
      </c>
      <c r="B49" s="77"/>
      <c r="C49" s="77"/>
      <c r="D49" s="64">
        <f>(J35/B4)/6</f>
        <v>9.0290899999999983</v>
      </c>
      <c r="E49" s="65"/>
      <c r="F49" s="9"/>
      <c r="G49" s="10"/>
      <c r="H49" s="10"/>
      <c r="I49" s="10"/>
      <c r="J49" s="11"/>
      <c r="K49" s="13"/>
    </row>
    <row r="50" spans="1:11" ht="18" customHeight="1" x14ac:dyDescent="0.45">
      <c r="A50" s="76" t="s">
        <v>17</v>
      </c>
      <c r="B50" s="77"/>
      <c r="C50" s="77"/>
      <c r="D50" s="64">
        <f>J41</f>
        <v>0.6</v>
      </c>
      <c r="E50" s="65"/>
      <c r="F50" s="9"/>
      <c r="G50" s="10"/>
      <c r="H50" s="10"/>
      <c r="I50" s="10"/>
      <c r="J50" s="11"/>
      <c r="K50" s="13"/>
    </row>
    <row r="51" spans="1:11" ht="18" customHeight="1" x14ac:dyDescent="0.45">
      <c r="A51" s="76" t="s">
        <v>33</v>
      </c>
      <c r="B51" s="77"/>
      <c r="C51" s="77"/>
      <c r="D51" s="64">
        <f>J47+I47</f>
        <v>0.8</v>
      </c>
      <c r="E51" s="65"/>
      <c r="F51" s="9"/>
      <c r="G51" s="10"/>
      <c r="H51" s="10"/>
      <c r="I51" s="10"/>
      <c r="J51" s="11"/>
      <c r="K51" s="13"/>
    </row>
    <row r="52" spans="1:11" ht="18" customHeight="1" x14ac:dyDescent="0.45">
      <c r="A52" s="76" t="s">
        <v>34</v>
      </c>
      <c r="B52" s="77"/>
      <c r="C52" s="77"/>
      <c r="D52" s="84">
        <f>SUM(D49:E51)</f>
        <v>10.429089999999999</v>
      </c>
      <c r="E52" s="85"/>
      <c r="F52" s="9"/>
      <c r="G52" s="10"/>
      <c r="H52" s="10"/>
      <c r="I52" s="10"/>
      <c r="J52" s="11"/>
      <c r="K52" s="13"/>
    </row>
    <row r="53" spans="1:11" ht="18" customHeight="1" x14ac:dyDescent="0.45">
      <c r="A53" s="9"/>
      <c r="B53" s="9"/>
      <c r="C53" s="9"/>
      <c r="D53" s="9"/>
      <c r="E53" s="9"/>
      <c r="F53" s="9"/>
      <c r="G53" s="10"/>
      <c r="H53" s="10"/>
      <c r="I53" s="10"/>
      <c r="J53" s="11"/>
      <c r="K53" s="13"/>
    </row>
    <row r="54" spans="1:11" ht="18" customHeight="1" x14ac:dyDescent="0.45">
      <c r="A54" s="86" t="s">
        <v>25</v>
      </c>
      <c r="B54" s="71"/>
      <c r="C54" s="71"/>
      <c r="D54" s="71"/>
      <c r="E54" s="71"/>
      <c r="F54" s="71"/>
      <c r="G54" s="71"/>
      <c r="H54" s="71"/>
      <c r="I54" s="71"/>
      <c r="J54" s="32">
        <f>(D49*100)/30</f>
        <v>30.096966666666663</v>
      </c>
      <c r="K54" s="13"/>
    </row>
    <row r="55" spans="1:11" ht="18" customHeight="1" x14ac:dyDescent="0.45">
      <c r="A55" s="9"/>
      <c r="B55" s="9"/>
      <c r="C55" s="9"/>
      <c r="D55" s="35"/>
      <c r="E55" s="9"/>
      <c r="F55" s="9"/>
      <c r="G55" s="10"/>
      <c r="H55" s="10"/>
      <c r="I55" s="10"/>
      <c r="J55" s="11"/>
      <c r="K55" s="13"/>
    </row>
    <row r="56" spans="1:11" ht="25.5" customHeight="1" x14ac:dyDescent="0.45">
      <c r="A56" s="89" t="s">
        <v>28</v>
      </c>
      <c r="B56" s="89"/>
      <c r="C56" s="90"/>
      <c r="D56" s="87">
        <v>30</v>
      </c>
      <c r="E56" s="95"/>
      <c r="F56" s="34"/>
      <c r="G56" s="10"/>
      <c r="H56" s="10"/>
      <c r="I56" s="10"/>
      <c r="J56" s="11"/>
      <c r="K56" s="13"/>
    </row>
    <row r="57" spans="1:11" ht="25.5" customHeight="1" x14ac:dyDescent="0.45">
      <c r="A57" s="89" t="s">
        <v>29</v>
      </c>
      <c r="B57" s="89"/>
      <c r="C57" s="90"/>
      <c r="D57" s="96">
        <v>27</v>
      </c>
      <c r="E57" s="97"/>
      <c r="F57" s="9"/>
      <c r="G57" s="10"/>
      <c r="H57" s="10"/>
      <c r="I57" s="91">
        <f>D57-J54</f>
        <v>-3.0969666666666633</v>
      </c>
      <c r="J57" s="92"/>
      <c r="K57" s="13"/>
    </row>
    <row r="58" spans="1:11" ht="25.5" customHeight="1" x14ac:dyDescent="0.45">
      <c r="A58" s="89" t="s">
        <v>30</v>
      </c>
      <c r="B58" s="89"/>
      <c r="C58" s="90"/>
      <c r="D58" s="96">
        <f>(D49*100)/D57</f>
        <v>33.441074074074066</v>
      </c>
      <c r="E58" s="97"/>
      <c r="F58" s="9"/>
      <c r="G58" s="10"/>
      <c r="H58" s="10"/>
      <c r="I58" s="93" t="s">
        <v>27</v>
      </c>
      <c r="J58" s="94"/>
      <c r="K58" s="13"/>
    </row>
    <row r="59" spans="1:11" ht="25.5" customHeight="1" x14ac:dyDescent="0.45">
      <c r="A59" s="89" t="s">
        <v>31</v>
      </c>
      <c r="B59" s="89"/>
      <c r="C59" s="90"/>
      <c r="D59" s="87">
        <f>100-D58</f>
        <v>66.558925925925934</v>
      </c>
      <c r="E59" s="88"/>
      <c r="F59" s="34"/>
      <c r="G59" s="10"/>
      <c r="H59" s="10"/>
      <c r="I59" s="10"/>
      <c r="J59" s="11"/>
      <c r="K59" s="13"/>
    </row>
    <row r="60" spans="1:11" ht="18" customHeight="1" x14ac:dyDescent="0.45">
      <c r="A60" s="9"/>
      <c r="B60" s="9"/>
      <c r="C60" s="9"/>
      <c r="D60" s="33"/>
      <c r="E60" s="33"/>
      <c r="F60" s="9"/>
      <c r="G60" s="10"/>
      <c r="H60" s="10"/>
      <c r="I60" s="10"/>
      <c r="J60" s="11"/>
      <c r="K60" s="13"/>
    </row>
    <row r="61" spans="1:11" ht="78" customHeight="1" x14ac:dyDescent="0.45">
      <c r="A61" s="38"/>
      <c r="B61" s="38"/>
      <c r="C61" s="38"/>
      <c r="D61" s="38"/>
      <c r="E61" s="38"/>
      <c r="F61" s="38"/>
      <c r="G61" s="39"/>
      <c r="H61" s="39"/>
      <c r="I61" s="39"/>
      <c r="J61" s="40"/>
      <c r="K61" s="41"/>
    </row>
    <row r="62" spans="1:11" ht="18" customHeight="1" x14ac:dyDescent="0.45">
      <c r="E62" s="2"/>
      <c r="F62" s="2"/>
      <c r="H62" s="1"/>
      <c r="I62" s="1"/>
    </row>
    <row r="63" spans="1:11" ht="18" customHeight="1" x14ac:dyDescent="0.45">
      <c r="E63" s="2"/>
      <c r="F63" s="2"/>
      <c r="H63" s="1"/>
      <c r="I63" s="1"/>
    </row>
    <row r="64" spans="1:11" ht="18" customHeight="1" x14ac:dyDescent="0.45">
      <c r="E64" s="2"/>
      <c r="F64" s="2"/>
      <c r="H64" s="1"/>
      <c r="I64" s="1"/>
    </row>
    <row r="65" spans="5:9" ht="18" customHeight="1" x14ac:dyDescent="0.45">
      <c r="E65" s="2"/>
      <c r="F65" s="2"/>
      <c r="H65" s="1"/>
      <c r="I65" s="1"/>
    </row>
  </sheetData>
  <mergeCells count="69">
    <mergeCell ref="A58:C58"/>
    <mergeCell ref="D58:E58"/>
    <mergeCell ref="I58:J58"/>
    <mergeCell ref="A59:C59"/>
    <mergeCell ref="D59:E59"/>
    <mergeCell ref="A29:C29"/>
    <mergeCell ref="A54:I54"/>
    <mergeCell ref="A56:C56"/>
    <mergeCell ref="D56:E56"/>
    <mergeCell ref="A46:C46"/>
    <mergeCell ref="D46:E46"/>
    <mergeCell ref="F46:G46"/>
    <mergeCell ref="A47:C47"/>
    <mergeCell ref="D47:E47"/>
    <mergeCell ref="A49:C49"/>
    <mergeCell ref="D49:E49"/>
    <mergeCell ref="A44:C44"/>
    <mergeCell ref="D44:E44"/>
    <mergeCell ref="F44:G44"/>
    <mergeCell ref="A45:C45"/>
    <mergeCell ref="A57:C57"/>
    <mergeCell ref="D57:E57"/>
    <mergeCell ref="I57:J57"/>
    <mergeCell ref="A50:C50"/>
    <mergeCell ref="D50:E50"/>
    <mergeCell ref="A51:C51"/>
    <mergeCell ref="D51:E51"/>
    <mergeCell ref="A52:C52"/>
    <mergeCell ref="D52:E52"/>
    <mergeCell ref="D45:E45"/>
    <mergeCell ref="F45:G45"/>
    <mergeCell ref="A38:C38"/>
    <mergeCell ref="A39:C39"/>
    <mergeCell ref="A40:C40"/>
    <mergeCell ref="A41:I41"/>
    <mergeCell ref="D43:E43"/>
    <mergeCell ref="F43:G43"/>
    <mergeCell ref="A37:C37"/>
    <mergeCell ref="A20:C20"/>
    <mergeCell ref="A21:C21"/>
    <mergeCell ref="A22:C22"/>
    <mergeCell ref="A28:C28"/>
    <mergeCell ref="A30:C30"/>
    <mergeCell ref="A23:C23"/>
    <mergeCell ref="A24:C24"/>
    <mergeCell ref="A25:C25"/>
    <mergeCell ref="A31:C31"/>
    <mergeCell ref="A32:C32"/>
    <mergeCell ref="A33:C33"/>
    <mergeCell ref="A34:C34"/>
    <mergeCell ref="A35:I35"/>
    <mergeCell ref="A26:C26"/>
    <mergeCell ref="A27:C27"/>
    <mergeCell ref="A15:C15"/>
    <mergeCell ref="A16:C16"/>
    <mergeCell ref="A17:C17"/>
    <mergeCell ref="A18:C18"/>
    <mergeCell ref="A19:C19"/>
    <mergeCell ref="A10:C10"/>
    <mergeCell ref="A11:C11"/>
    <mergeCell ref="A12:C12"/>
    <mergeCell ref="A13:C13"/>
    <mergeCell ref="A14:C14"/>
    <mergeCell ref="A9:C9"/>
    <mergeCell ref="A1:K1"/>
    <mergeCell ref="A3:K3"/>
    <mergeCell ref="G6:I6"/>
    <mergeCell ref="A7:C7"/>
    <mergeCell ref="A8:C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E3172B7A82D64E8528941420D3D571" ma:contentTypeVersion="7" ma:contentTypeDescription="Create a new document." ma:contentTypeScope="" ma:versionID="48888038e1a9015409b60fc80e9cc03f">
  <xsd:schema xmlns:xsd="http://www.w3.org/2001/XMLSchema" xmlns:xs="http://www.w3.org/2001/XMLSchema" xmlns:p="http://schemas.microsoft.com/office/2006/metadata/properties" xmlns:ns3="a1ff301b-5d18-4f26-89ff-7f6cedc0540a" targetNamespace="http://schemas.microsoft.com/office/2006/metadata/properties" ma:root="true" ma:fieldsID="ab87669ddcb646fd79db9c84b99ea194" ns3:_="">
    <xsd:import namespace="a1ff301b-5d18-4f26-89ff-7f6cedc054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f301b-5d18-4f26-89ff-7f6cedc054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6B8E0EB-AC10-4200-9362-289ABA57DE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f301b-5d18-4f26-89ff-7f6cedc05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453A6-E7DA-49E7-AFEB-4105D379D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5562CD-2D00-44F4-A1F8-9B4572020D6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ff301b-5d18-4f26-89ff-7f6cedc0540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MENÚ3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Bejarano</dc:creator>
  <cp:lastModifiedBy>Marta Rabal Carol</cp:lastModifiedBy>
  <cp:lastPrinted>2020-05-06T09:37:08Z</cp:lastPrinted>
  <dcterms:created xsi:type="dcterms:W3CDTF">2015-09-04T11:48:42Z</dcterms:created>
  <dcterms:modified xsi:type="dcterms:W3CDTF">2020-12-07T10:01:06Z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0x01010035E3172B7A82D64E8528941420D3D571</vt:lpwstr>
  </property>
</Properties>
</file>